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sigmaonline-my.sharepoint.com/personal/mirigoyen_sigma-alimentos_com/Documents/Escritorio/Jefe Comunicación Corporativa/2025/1Q25/Upload website Sigma/"/>
    </mc:Choice>
  </mc:AlternateContent>
  <xr:revisionPtr revIDLastSave="17" documentId="8_{DC7D79AE-27E5-49F1-8090-C1C417B15BB0}" xr6:coauthVersionLast="47" xr6:coauthVersionMax="47" xr10:uidLastSave="{DD776F7C-F89A-4D6F-933D-FACBA200CD54}"/>
  <bookViews>
    <workbookView xWindow="-19320" yWindow="-4680" windowWidth="19440" windowHeight="14880" xr2:uid="{842308BB-FC02-48FB-8F8C-B0CCEC5C1CDE}"/>
  </bookViews>
  <sheets>
    <sheet name="BG Trim ESP" sheetId="5" r:id="rId1"/>
    <sheet name="ER Trim ESP" sheetId="3" r:id="rId2"/>
    <sheet name="FE Trim ESP" sheetId="4" r:id="rId3"/>
  </sheets>
  <externalReferences>
    <externalReference r:id="rId4"/>
  </externalReferences>
  <definedNames>
    <definedName name="_xlnm._FilterDatabase" localSheetId="0" hidden="1">'BG Trim ESP'!$C$4:$D$73</definedName>
    <definedName name="_xlnm.Print_Area" localSheetId="0">'BG Trim ESP'!$C$1:$K$72</definedName>
    <definedName name="_xlnm.Print_Area" localSheetId="1">'ER Trim ESP'!$B$1:$N$35</definedName>
    <definedName name="_xlnm.Print_Area" localSheetId="2">'FE Trim ESP'!$B$1:$N$51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4" l="1"/>
  <c r="R8" i="4" s="1"/>
  <c r="H8" i="4"/>
  <c r="Q8" i="4" s="1"/>
  <c r="E8" i="4"/>
  <c r="N8" i="4" s="1"/>
  <c r="D8" i="4"/>
  <c r="M8" i="4" s="1"/>
  <c r="H3" i="4"/>
  <c r="AS8" i="3"/>
  <c r="AS14" i="3" s="1"/>
  <c r="N8" i="3"/>
  <c r="M8" i="3"/>
  <c r="AS22" i="3" l="1"/>
  <c r="AS26" i="3"/>
  <c r="AS15" i="3"/>
  <c r="AS30" i="3"/>
  <c r="AS19" i="3"/>
  <c r="AS23" i="3"/>
  <c r="AS32" i="3"/>
  <c r="AS12" i="3"/>
  <c r="AS20" i="3"/>
  <c r="AS17" i="3"/>
  <c r="AS21" i="3"/>
  <c r="AS11" i="3"/>
  <c r="AS16" i="3"/>
  <c r="AS10" i="3"/>
  <c r="AS25" i="3"/>
</calcChain>
</file>

<file path=xl/sharedStrings.xml><?xml version="1.0" encoding="utf-8"?>
<sst xmlns="http://schemas.openxmlformats.org/spreadsheetml/2006/main" count="173" uniqueCount="126">
  <si>
    <t xml:space="preserve">Sigma Alimentos, S.A. de C.V. y Subsidiarias </t>
  </si>
  <si>
    <t>ESTADO DE SITUACIÓN FINANCIERA</t>
  </si>
  <si>
    <t>Información en miles</t>
  </si>
  <si>
    <t>(miles de pesos)</t>
  </si>
  <si>
    <t>Var.</t>
  </si>
  <si>
    <t>(miles de dólares)</t>
  </si>
  <si>
    <t>Mar'25</t>
  </si>
  <si>
    <t>Mar '24</t>
  </si>
  <si>
    <t>($)</t>
  </si>
  <si>
    <t>(%)</t>
  </si>
  <si>
    <r>
      <t xml:space="preserve">Mar '25 </t>
    </r>
    <r>
      <rPr>
        <b/>
        <vertAlign val="superscript"/>
        <sz val="11"/>
        <color theme="1"/>
        <rFont val="Calibri"/>
        <family val="2"/>
      </rPr>
      <t>(1)</t>
    </r>
  </si>
  <si>
    <r>
      <t xml:space="preserve">Mar '24 </t>
    </r>
    <r>
      <rPr>
        <b/>
        <vertAlign val="superscript"/>
        <sz val="11"/>
        <color theme="1"/>
        <rFont val="Calibri"/>
        <family val="2"/>
      </rPr>
      <t>(2)</t>
    </r>
  </si>
  <si>
    <t>ACTIVO</t>
  </si>
  <si>
    <t>ACTIVO CIRCULANTE:</t>
  </si>
  <si>
    <t>Efectivo y equivalentes de efectivo</t>
  </si>
  <si>
    <t>Efectivo restringido</t>
  </si>
  <si>
    <t>Clientes y otras cuentas por cobrar, neto</t>
  </si>
  <si>
    <t>Impuestos sobre la renta por recuperar</t>
  </si>
  <si>
    <t>Inventarios</t>
  </si>
  <si>
    <t>Otros activos circulantes</t>
  </si>
  <si>
    <t>Instrumentos financieros derivados</t>
  </si>
  <si>
    <t>Total activo circulante</t>
  </si>
  <si>
    <t>ACTIVO NO CIRCULANTE:</t>
  </si>
  <si>
    <t>Propiedad, planta y equipo, neto</t>
  </si>
  <si>
    <t>Activos intangibles, neto</t>
  </si>
  <si>
    <t>Derecho de uso por arrendamiento, neto</t>
  </si>
  <si>
    <t>Crédito mercantil</t>
  </si>
  <si>
    <t>Impuestos diferidos a la utilidad</t>
  </si>
  <si>
    <t>Inversiones en asociadas y negocios conjuntos</t>
  </si>
  <si>
    <t>Otros activos no circulantes</t>
  </si>
  <si>
    <t>Total activo no circulante</t>
  </si>
  <si>
    <t>Total activo</t>
  </si>
  <si>
    <t>PASIVO Y CAPITAL CONTABLE</t>
  </si>
  <si>
    <t>PASIVO CIRCULANTE:</t>
  </si>
  <si>
    <t>Deuda circulante</t>
  </si>
  <si>
    <t>Intereses devengados por pagar</t>
  </si>
  <si>
    <t>Pasivo por arrendamientos</t>
  </si>
  <si>
    <t>Proveedores y Otras cuentas por pagar</t>
  </si>
  <si>
    <t>Impuesto a la utilidad por pagar</t>
  </si>
  <si>
    <t>Provisiones</t>
  </si>
  <si>
    <t>Otros pasivos circulantes</t>
  </si>
  <si>
    <t>Total pasivo circulante</t>
  </si>
  <si>
    <t>PASIVO NO CIRCULANTE:</t>
  </si>
  <si>
    <t>Deuda a largo plazo</t>
  </si>
  <si>
    <t>Documentos por pagar</t>
  </si>
  <si>
    <t>Beneficios a empleados</t>
  </si>
  <si>
    <t>Provisiones largo plazo</t>
  </si>
  <si>
    <t>Impuestos sobre la renta por pagar</t>
  </si>
  <si>
    <t>Otros pasivos no circulantes</t>
  </si>
  <si>
    <t>Total pasivo no circulante</t>
  </si>
  <si>
    <t>Total pasivo</t>
  </si>
  <si>
    <t>CAPITAL CONTABLE:</t>
  </si>
  <si>
    <t>Total capital contable</t>
  </si>
  <si>
    <t>Total capital contable de la participación controladora:</t>
  </si>
  <si>
    <t>Total capital contable de la participación no controladora:</t>
  </si>
  <si>
    <t>Total pasivo y capital contable</t>
  </si>
  <si>
    <t>(1)       Convertido a dólares para conveniencia del lector, usando el tipo de cambio de 20.3182 publicado por el Banco de México para pago de obligaciones denominadas en dólares para el 31 de marzo de 2025</t>
  </si>
  <si>
    <t>(2)       Convertido a dólares para conveniencia del lector, usando el tipo de cambio de 16.6780 publicado por el Banco de México para pago de obligaciones denominadas en dólares para el 31 de marzo de 2024</t>
  </si>
  <si>
    <t>ESTADO DE RESULTADOS</t>
  </si>
  <si>
    <t xml:space="preserve">Información en miles </t>
  </si>
  <si>
    <t>I Trim 25</t>
  </si>
  <si>
    <t>I Trim 24</t>
  </si>
  <si>
    <t>Acum 24</t>
  </si>
  <si>
    <t>Acum 23</t>
  </si>
  <si>
    <r>
      <t>Acum 24</t>
    </r>
    <r>
      <rPr>
        <b/>
        <vertAlign val="subscript"/>
        <sz val="11"/>
        <color theme="1"/>
        <rFont val="Calibri"/>
        <family val="2"/>
      </rPr>
      <t>(1)</t>
    </r>
  </si>
  <si>
    <r>
      <t>Acum 23</t>
    </r>
    <r>
      <rPr>
        <b/>
        <vertAlign val="subscript"/>
        <sz val="11"/>
        <color theme="1"/>
        <rFont val="Calibri"/>
        <family val="2"/>
      </rPr>
      <t>(1)</t>
    </r>
  </si>
  <si>
    <t>IV Trim 24</t>
  </si>
  <si>
    <t>II Trim 25</t>
  </si>
  <si>
    <t>III Trim 25</t>
  </si>
  <si>
    <t>Mar 25</t>
  </si>
  <si>
    <t>Jun 25</t>
  </si>
  <si>
    <t>Ventas netas</t>
  </si>
  <si>
    <t>Sep 25</t>
  </si>
  <si>
    <t>Costo de ventas</t>
  </si>
  <si>
    <t>Dic 25</t>
  </si>
  <si>
    <t>Utilidad bruta</t>
  </si>
  <si>
    <t>Gastos de venta</t>
  </si>
  <si>
    <t>Gastos de administración</t>
  </si>
  <si>
    <t>Otros ingresos (gastos), neto</t>
  </si>
  <si>
    <t>Utilidad de operación</t>
  </si>
  <si>
    <t>Ingresos financieros</t>
  </si>
  <si>
    <t>Gastos financieros</t>
  </si>
  <si>
    <t>Ganancia (pérdida) cambiaria, neta</t>
  </si>
  <si>
    <t>Participación en utilidad (pérdida) de asociadas</t>
  </si>
  <si>
    <t>Utilidad antes de impuestos</t>
  </si>
  <si>
    <t>Provisión para impuestos a la utilidad</t>
  </si>
  <si>
    <t>Utilidad neta consolidada</t>
  </si>
  <si>
    <t>Utilidad (perdida) atribulble a:</t>
  </si>
  <si>
    <t>Participación de la controladora</t>
  </si>
  <si>
    <t>Participación no controladora</t>
  </si>
  <si>
    <t>Convertido a dólares para conveniencia del lector, usando el tipo de cambio promedio publicado por el Banco de México para pago de obligaciones denominadas en dólares para cada mes comprendido en el trimestre.</t>
  </si>
  <si>
    <t>ESTADO DE FLUJO DE EFECTIVO</t>
  </si>
  <si>
    <t>FLUJO DE EFECTIVO DE ACTIVIDADES DE OPERACIÓN</t>
  </si>
  <si>
    <t>Utilidad (pérdida) antes de impuestos a la utilidad</t>
  </si>
  <si>
    <t>Depreciación y amortización</t>
  </si>
  <si>
    <t>Deterioro de Activos fijos e intangibles</t>
  </si>
  <si>
    <t>Costos relacionados con prima de antigüedad y plan de pensiones</t>
  </si>
  <si>
    <t>Utilidad en venta de propiedad, planta y equipo</t>
  </si>
  <si>
    <t>Costo financiero, neto</t>
  </si>
  <si>
    <t>Fluctuación cambiaria, neta</t>
  </si>
  <si>
    <t>(Aumento) disminución en clientes y otras cuentas por cobrar</t>
  </si>
  <si>
    <t>(Aumento) disminución en inventarios</t>
  </si>
  <si>
    <t>Aumento (disminución) en proveedores y otras cuentas por pagar</t>
  </si>
  <si>
    <t>Impuestos a la utilidad pagados</t>
  </si>
  <si>
    <t>Otros gastos operativos</t>
  </si>
  <si>
    <t>Flujos netos de efectivo de actividades de operación</t>
  </si>
  <si>
    <t>FLUJO DE EFECTIVO DE ACTIVIDADES DE INVERSIÓN</t>
  </si>
  <si>
    <t>Venta y Adquisiciones de negocios neto del efectivo adquirido</t>
  </si>
  <si>
    <t>Intereses cobrados</t>
  </si>
  <si>
    <t>Flujo en adquisición de activos intangibles</t>
  </si>
  <si>
    <t>Adquisiciones de propiedad, planta y equipo</t>
  </si>
  <si>
    <t>Flujo por ventas de propiedad, planta y equipo</t>
  </si>
  <si>
    <t>Efectivo restringido y otros activos</t>
  </si>
  <si>
    <t>Flujos netos de efectivo de actividades de inversión</t>
  </si>
  <si>
    <t>FLUJO DE EFECTIVO DE ACTIVIDADES DE FINANCIAMIENTO</t>
  </si>
  <si>
    <t>Entrada por préstamos y deuda</t>
  </si>
  <si>
    <t>Pago de deuda y préstamos bancarios</t>
  </si>
  <si>
    <t>Arrendamientos Financieros</t>
  </si>
  <si>
    <t>Intereses Pagados</t>
  </si>
  <si>
    <t>Dividendos pagados</t>
  </si>
  <si>
    <t>Otros movimientos de capital</t>
  </si>
  <si>
    <t>Flujos netos de efectivo de actividades de financiamiento</t>
  </si>
  <si>
    <t>Aumento neto en efectivo y equivalentes de efectivo</t>
  </si>
  <si>
    <t>Fluctuación cambiaria del efectivo y equivalentes de efectivo</t>
  </si>
  <si>
    <t>Efectivo y equivalentes de efectivo al principio del periodo</t>
  </si>
  <si>
    <t>Efectivo y equivalentes de efectivo del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</si>
</sst>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5" formatCode="0.0000"/>
    <numFmt numFmtId="166" formatCode="#,##0;\(#,##0\)"/>
    <numFmt numFmtId="167" formatCode="#,##0.0;\(#,##0.0\)"/>
    <numFmt numFmtId="169" formatCode="#,##0.00;\(#,##0.00\)"/>
    <numFmt numFmtId="172" formatCode="_-* #,##0.00000_-;\-* #,##0.00000_-;_-* &quot;-&quot;??_-;_-@_-"/>
  </numFmts>
  <fonts count="14" x14ac:knownFonts="1">
    <font>
      <sz val="11"/>
      <color theme="1"/>
      <name val="Aptos Narrow"/>
      <family val="2"/>
      <scheme val="minor"/>
    </font>
    <font>
      <sz val="11"/>
      <color theme="1"/>
      <name val="Aptos Narrow"/>
      <family val="2"/>
      <scheme val="minor"/>
    </font>
    <font>
      <b/>
      <sz val="11"/>
      <color theme="1"/>
      <name val="Aptos Narrow"/>
      <family val="2"/>
      <scheme val="minor"/>
    </font>
    <font>
      <sz val="11"/>
      <color theme="0"/>
      <name val="Aptos Narrow"/>
      <family val="2"/>
      <scheme val="minor"/>
    </font>
    <font>
      <b/>
      <sz val="18"/>
      <color rgb="FFC22828"/>
      <name val="Aptos Narrow"/>
      <family val="2"/>
      <scheme val="minor"/>
    </font>
    <font>
      <b/>
      <sz val="16"/>
      <color theme="1"/>
      <name val="Aptos Narrow"/>
      <family val="2"/>
      <scheme val="minor"/>
    </font>
    <font>
      <b/>
      <i/>
      <sz val="11"/>
      <color theme="1"/>
      <name val="Aptos Narrow"/>
      <family val="2"/>
      <scheme val="minor"/>
    </font>
    <font>
      <b/>
      <vertAlign val="superscript"/>
      <sz val="11"/>
      <color theme="1"/>
      <name val="Calibri"/>
      <family val="2"/>
    </font>
    <font>
      <b/>
      <sz val="11"/>
      <color rgb="FFC22828"/>
      <name val="Aptos Narrow"/>
      <family val="2"/>
      <scheme val="minor"/>
    </font>
    <font>
      <sz val="11"/>
      <color rgb="FFC22828"/>
      <name val="Aptos Narrow"/>
      <family val="2"/>
      <scheme val="minor"/>
    </font>
    <font>
      <sz val="9"/>
      <color indexed="8"/>
      <name val="Aptos Narrow"/>
      <family val="2"/>
      <scheme val="minor"/>
    </font>
    <font>
      <b/>
      <vertAlign val="subscript"/>
      <sz val="11"/>
      <color theme="1"/>
      <name val="Calibri"/>
      <family val="2"/>
    </font>
    <font>
      <sz val="9"/>
      <color rgb="FF7F7F7F"/>
      <name val="Aptos Narrow"/>
      <family val="2"/>
      <scheme val="minor"/>
    </font>
    <font>
      <sz val="10"/>
      <color rgb="FF000000"/>
      <name val="Segoe UI"/>
      <family val="2"/>
    </font>
  </fonts>
  <fills count="2">
    <fill>
      <patternFill patternType="none"/>
    </fill>
    <fill>
      <patternFill patternType="gray125"/>
    </fill>
  </fills>
  <borders count="7">
    <border>
      <left/>
      <right/>
      <top/>
      <bottom/>
      <diagonal/>
    </border>
    <border>
      <left/>
      <right/>
      <top/>
      <bottom style="thick">
        <color rgb="FFC22828"/>
      </bottom>
      <diagonal/>
    </border>
    <border>
      <left/>
      <right/>
      <top/>
      <bottom style="thick">
        <color theme="0" tint="-0.499984740745262"/>
      </bottom>
      <diagonal/>
    </border>
    <border>
      <left/>
      <right/>
      <top style="medium">
        <color theme="0" tint="-0.499984740745262"/>
      </top>
      <bottom style="medium">
        <color theme="0" tint="-0.499984740745262"/>
      </bottom>
      <diagonal/>
    </border>
    <border>
      <left/>
      <right/>
      <top/>
      <bottom style="medium">
        <color rgb="FFC22828"/>
      </bottom>
      <diagonal/>
    </border>
    <border>
      <left/>
      <right/>
      <top/>
      <bottom style="medium">
        <color theme="0" tint="-0.499984740745262"/>
      </bottom>
      <diagonal/>
    </border>
    <border>
      <left/>
      <right/>
      <top style="medium">
        <color theme="0" tint="-0.499984740745262"/>
      </top>
      <bottom style="medium">
        <color rgb="FFC22828"/>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0">
    <xf numFmtId="0" fontId="0" fillId="0" borderId="0" xfId="0"/>
    <xf numFmtId="0" fontId="4" fillId="0" borderId="0" xfId="0" applyFont="1"/>
    <xf numFmtId="0" fontId="5" fillId="0" borderId="1" xfId="0" applyFont="1" applyBorder="1"/>
    <xf numFmtId="0" fontId="0" fillId="0" borderId="1" xfId="0" applyBorder="1"/>
    <xf numFmtId="0" fontId="2" fillId="0" borderId="0" xfId="0" applyFont="1"/>
    <xf numFmtId="0" fontId="1" fillId="0" borderId="0" xfId="0" quotePrefix="1" applyFont="1" applyAlignment="1">
      <alignment horizontal="center"/>
    </xf>
    <xf numFmtId="0" fontId="6" fillId="0" borderId="0" xfId="0" applyFont="1" applyAlignment="1">
      <alignment horizontal="center"/>
    </xf>
    <xf numFmtId="0" fontId="6" fillId="0" borderId="0" xfId="0" applyFont="1" applyAlignment="1">
      <alignment horizontal="center"/>
    </xf>
    <xf numFmtId="0" fontId="0" fillId="0" borderId="2" xfId="0" applyBorder="1"/>
    <xf numFmtId="0" fontId="2" fillId="0" borderId="2" xfId="0" quotePrefix="1" applyFont="1" applyBorder="1" applyAlignment="1">
      <alignment horizontal="center"/>
    </xf>
    <xf numFmtId="0" fontId="6" fillId="0" borderId="2" xfId="0" quotePrefix="1" applyFont="1" applyBorder="1" applyAlignment="1">
      <alignment horizontal="center"/>
    </xf>
    <xf numFmtId="0" fontId="8" fillId="0" borderId="0" xfId="0" applyFont="1"/>
    <xf numFmtId="166" fontId="0" fillId="0" borderId="0" xfId="0" applyNumberFormat="1"/>
    <xf numFmtId="0" fontId="9" fillId="0" borderId="0" xfId="0" applyFont="1"/>
    <xf numFmtId="167" fontId="0" fillId="0" borderId="0" xfId="0" applyNumberFormat="1"/>
    <xf numFmtId="0" fontId="2" fillId="0" borderId="3" xfId="0" applyFont="1" applyBorder="1"/>
    <xf numFmtId="166" fontId="2" fillId="0" borderId="3" xfId="0" applyNumberFormat="1" applyFont="1" applyBorder="1"/>
    <xf numFmtId="167" fontId="2" fillId="0" borderId="3" xfId="0" applyNumberFormat="1" applyFont="1" applyBorder="1"/>
    <xf numFmtId="0" fontId="2" fillId="0" borderId="4" xfId="0" applyFont="1" applyBorder="1"/>
    <xf numFmtId="0" fontId="0" fillId="0" borderId="4" xfId="0" applyBorder="1"/>
    <xf numFmtId="166" fontId="2" fillId="0" borderId="4" xfId="0" applyNumberFormat="1" applyFont="1" applyBorder="1"/>
    <xf numFmtId="167" fontId="2" fillId="0" borderId="4" xfId="0" applyNumberFormat="1" applyFont="1" applyBorder="1"/>
    <xf numFmtId="166" fontId="2" fillId="0" borderId="0" xfId="0" applyNumberFormat="1" applyFont="1"/>
    <xf numFmtId="167" fontId="2" fillId="0" borderId="0" xfId="0" applyNumberFormat="1" applyFont="1"/>
    <xf numFmtId="0" fontId="9" fillId="0" borderId="0" xfId="0" applyFont="1" applyAlignment="1">
      <alignment horizontal="left"/>
    </xf>
    <xf numFmtId="0" fontId="0" fillId="0" borderId="5" xfId="0" applyBorder="1"/>
    <xf numFmtId="166" fontId="0" fillId="0" borderId="5" xfId="0" applyNumberFormat="1" applyBorder="1"/>
    <xf numFmtId="169" fontId="0" fillId="0" borderId="0" xfId="0" applyNumberFormat="1"/>
    <xf numFmtId="0" fontId="10" fillId="0" borderId="0" xfId="0" quotePrefix="1" applyFont="1"/>
    <xf numFmtId="0" fontId="10" fillId="0" borderId="0" xfId="0" applyFont="1"/>
    <xf numFmtId="0" fontId="10" fillId="0" borderId="0" xfId="0" applyFont="1" applyAlignment="1">
      <alignment horizontal="left" wrapText="1"/>
    </xf>
    <xf numFmtId="0" fontId="10" fillId="0" borderId="0" xfId="0" quotePrefix="1" applyFont="1" applyAlignment="1">
      <alignment horizontal="left" wrapText="1"/>
    </xf>
    <xf numFmtId="0" fontId="0" fillId="0" borderId="0" xfId="0" quotePrefix="1"/>
    <xf numFmtId="4" fontId="0" fillId="0" borderId="0" xfId="0" applyNumberFormat="1"/>
    <xf numFmtId="167" fontId="0" fillId="0" borderId="5" xfId="0" applyNumberFormat="1" applyBorder="1"/>
    <xf numFmtId="165" fontId="0" fillId="0" borderId="0" xfId="0" applyNumberFormat="1"/>
    <xf numFmtId="9" fontId="0" fillId="0" borderId="0" xfId="2" applyFont="1"/>
    <xf numFmtId="172" fontId="0" fillId="0" borderId="0" xfId="1" applyNumberFormat="1" applyFont="1"/>
    <xf numFmtId="0" fontId="2" fillId="0" borderId="1" xfId="0" applyFont="1" applyBorder="1"/>
    <xf numFmtId="166" fontId="2" fillId="0" borderId="1" xfId="0" applyNumberFormat="1" applyFont="1" applyBorder="1"/>
    <xf numFmtId="167" fontId="2" fillId="0" borderId="1" xfId="0" applyNumberFormat="1" applyFont="1" applyBorder="1"/>
    <xf numFmtId="0" fontId="12" fillId="0" borderId="0" xfId="0" applyFont="1" applyAlignment="1">
      <alignment horizontal="left" wrapText="1"/>
    </xf>
    <xf numFmtId="4" fontId="13" fillId="0" borderId="0" xfId="0" applyNumberFormat="1" applyFont="1" applyAlignment="1">
      <alignment vertical="center"/>
    </xf>
    <xf numFmtId="0" fontId="3" fillId="0" borderId="0" xfId="0" applyFont="1"/>
    <xf numFmtId="0" fontId="2" fillId="0" borderId="5" xfId="0" applyFont="1" applyBorder="1"/>
    <xf numFmtId="166" fontId="2" fillId="0" borderId="5" xfId="0" applyNumberFormat="1" applyFont="1" applyBorder="1"/>
    <xf numFmtId="167" fontId="2" fillId="0" borderId="5" xfId="0" applyNumberFormat="1" applyFont="1" applyBorder="1"/>
    <xf numFmtId="0" fontId="2" fillId="0" borderId="6" xfId="0" applyFont="1" applyBorder="1"/>
    <xf numFmtId="166" fontId="2" fillId="0" borderId="6" xfId="0" applyNumberFormat="1" applyFont="1" applyBorder="1"/>
    <xf numFmtId="167" fontId="2" fillId="0" borderId="6" xfId="0" applyNumberFormat="1" applyFont="1" applyBorder="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581025</xdr:colOff>
      <xdr:row>2</xdr:row>
      <xdr:rowOff>38100</xdr:rowOff>
    </xdr:from>
    <xdr:to>
      <xdr:col>10</xdr:col>
      <xdr:colOff>850900</xdr:colOff>
      <xdr:row>4</xdr:row>
      <xdr:rowOff>216693</xdr:rowOff>
    </xdr:to>
    <xdr:pic>
      <xdr:nvPicPr>
        <xdr:cNvPr id="2" name="Picture 1" descr="\\files\Planeacion\Planestr2\Investor Relations\COMUNICACIÓN\6 SERVICIOS DE COMUNICACIÓN\Banco de Fotos\8 Logos\1. Sigma Corporativo\Sigma Global-alta.png">
          <a:extLst>
            <a:ext uri="{FF2B5EF4-FFF2-40B4-BE49-F238E27FC236}">
              <a16:creationId xmlns:a16="http://schemas.microsoft.com/office/drawing/2014/main" id="{8ABA6C2D-FB32-41DB-9B9B-3833E91FAB6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58175" y="419100"/>
          <a:ext cx="1165225" cy="676275"/>
        </a:xfrm>
        <a:prstGeom prst="rect">
          <a:avLst/>
        </a:prstGeom>
        <a:noFill/>
        <a:ln>
          <a:noFill/>
        </a:ln>
      </xdr:spPr>
    </xdr:pic>
    <xdr:clientData/>
  </xdr:twoCellAnchor>
  <xdr:twoCellAnchor>
    <xdr:from>
      <xdr:col>9</xdr:col>
      <xdr:colOff>0</xdr:colOff>
      <xdr:row>5</xdr:row>
      <xdr:rowOff>0</xdr:rowOff>
    </xdr:from>
    <xdr:to>
      <xdr:col>9</xdr:col>
      <xdr:colOff>0</xdr:colOff>
      <xdr:row>64</xdr:row>
      <xdr:rowOff>0</xdr:rowOff>
    </xdr:to>
    <xdr:cxnSp macro="">
      <xdr:nvCxnSpPr>
        <xdr:cNvPr id="3" name="Straight Connector 2">
          <a:extLst>
            <a:ext uri="{FF2B5EF4-FFF2-40B4-BE49-F238E27FC236}">
              <a16:creationId xmlns:a16="http://schemas.microsoft.com/office/drawing/2014/main" id="{5EEF00EE-AF0D-4B0D-A942-0A2132077D58}"/>
            </a:ext>
          </a:extLst>
        </xdr:cNvPr>
        <xdr:cNvCxnSpPr/>
      </xdr:nvCxnSpPr>
      <xdr:spPr>
        <a:xfrm>
          <a:off x="7677150" y="1143000"/>
          <a:ext cx="0" cy="11020425"/>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342900</xdr:colOff>
      <xdr:row>2</xdr:row>
      <xdr:rowOff>85725</xdr:rowOff>
    </xdr:from>
    <xdr:to>
      <xdr:col>13</xdr:col>
      <xdr:colOff>706438</xdr:colOff>
      <xdr:row>4</xdr:row>
      <xdr:rowOff>213518</xdr:rowOff>
    </xdr:to>
    <xdr:pic>
      <xdr:nvPicPr>
        <xdr:cNvPr id="2" name="Picture 1" descr="\\files\Planeacion\Planestr2\Investor Relations\COMUNICACIÓN\6 SERVICIOS DE COMUNICACIÓN\Banco de Fotos\8 Logos\1. Sigma Corporativo\Sigma Global-alta.png">
          <a:extLst>
            <a:ext uri="{FF2B5EF4-FFF2-40B4-BE49-F238E27FC236}">
              <a16:creationId xmlns:a16="http://schemas.microsoft.com/office/drawing/2014/main" id="{1373029F-AA0C-4747-AF1E-30795EEEA3A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24500" y="466725"/>
          <a:ext cx="1163638" cy="625475"/>
        </a:xfrm>
        <a:prstGeom prst="rect">
          <a:avLst/>
        </a:prstGeom>
        <a:noFill/>
        <a:ln>
          <a:noFill/>
        </a:ln>
      </xdr:spPr>
    </xdr:pic>
    <xdr:clientData/>
  </xdr:twoCellAnchor>
  <xdr:twoCellAnchor>
    <xdr:from>
      <xdr:col>11</xdr:col>
      <xdr:colOff>100014</xdr:colOff>
      <xdr:row>5</xdr:row>
      <xdr:rowOff>47625</xdr:rowOff>
    </xdr:from>
    <xdr:to>
      <xdr:col>11</xdr:col>
      <xdr:colOff>100015</xdr:colOff>
      <xdr:row>32</xdr:row>
      <xdr:rowOff>30480</xdr:rowOff>
    </xdr:to>
    <xdr:cxnSp macro="">
      <xdr:nvCxnSpPr>
        <xdr:cNvPr id="3" name="Straight Connector 2">
          <a:extLst>
            <a:ext uri="{FF2B5EF4-FFF2-40B4-BE49-F238E27FC236}">
              <a16:creationId xmlns:a16="http://schemas.microsoft.com/office/drawing/2014/main" id="{F1133A9D-B5BC-4403-B60F-175B4AD3C195}"/>
            </a:ext>
          </a:extLst>
        </xdr:cNvPr>
        <xdr:cNvCxnSpPr/>
      </xdr:nvCxnSpPr>
      <xdr:spPr>
        <a:xfrm>
          <a:off x="5119689" y="1190625"/>
          <a:ext cx="1" cy="525018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180988</xdr:colOff>
      <xdr:row>2</xdr:row>
      <xdr:rowOff>92075</xdr:rowOff>
    </xdr:from>
    <xdr:to>
      <xdr:col>13</xdr:col>
      <xdr:colOff>597699</xdr:colOff>
      <xdr:row>4</xdr:row>
      <xdr:rowOff>213518</xdr:rowOff>
    </xdr:to>
    <xdr:pic>
      <xdr:nvPicPr>
        <xdr:cNvPr id="2" name="Picture 1" descr="\\files\Planeacion\Planestr2\Investor Relations\COMUNICACIÓN\6 SERVICIOS DE COMUNICACIÓN\Banco de Fotos\8 Logos\1. Sigma Corporativo\Sigma Global-alta.png">
          <a:extLst>
            <a:ext uri="{FF2B5EF4-FFF2-40B4-BE49-F238E27FC236}">
              <a16:creationId xmlns:a16="http://schemas.microsoft.com/office/drawing/2014/main" id="{AF51C304-09AE-42BC-A448-FCEA6725339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67588" y="473075"/>
          <a:ext cx="1169186" cy="619125"/>
        </a:xfrm>
        <a:prstGeom prst="rect">
          <a:avLst/>
        </a:prstGeom>
        <a:noFill/>
        <a:ln>
          <a:noFill/>
        </a:ln>
      </xdr:spPr>
    </xdr:pic>
    <xdr:clientData/>
  </xdr:twoCellAnchor>
  <xdr:twoCellAnchor>
    <xdr:from>
      <xdr:col>11</xdr:col>
      <xdr:colOff>180975</xdr:colOff>
      <xdr:row>5</xdr:row>
      <xdr:rowOff>28574</xdr:rowOff>
    </xdr:from>
    <xdr:to>
      <xdr:col>11</xdr:col>
      <xdr:colOff>180976</xdr:colOff>
      <xdr:row>48</xdr:row>
      <xdr:rowOff>185849</xdr:rowOff>
    </xdr:to>
    <xdr:cxnSp macro="">
      <xdr:nvCxnSpPr>
        <xdr:cNvPr id="3" name="Straight Connector 2">
          <a:extLst>
            <a:ext uri="{FF2B5EF4-FFF2-40B4-BE49-F238E27FC236}">
              <a16:creationId xmlns:a16="http://schemas.microsoft.com/office/drawing/2014/main" id="{5AD1B7BB-5A87-4CBB-BAD3-C54358EB377C}"/>
            </a:ext>
          </a:extLst>
        </xdr:cNvPr>
        <xdr:cNvCxnSpPr/>
      </xdr:nvCxnSpPr>
      <xdr:spPr>
        <a:xfrm>
          <a:off x="7048500" y="1171574"/>
          <a:ext cx="1" cy="8577375"/>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igmaonline-my.sharepoint.com/personal/mirigoyen_sigma-alimentos_com/Documents/Escritorio/Jefe%20Comunicaci&#243;n%20Corporativa/2025/1Q25/Upload%20website%20Sigma/EEFF%20Q1%202025_apendices%20V1.xlsx" TargetMode="External"/><Relationship Id="rId1" Type="http://schemas.openxmlformats.org/officeDocument/2006/relationships/externalLinkPath" Target="EEFF%20Q1%202025_apendices%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1"/>
      <sheetName val="Portada 2"/>
      <sheetName val="Portada 3"/>
      <sheetName val="Tabla13y14"/>
      <sheetName val="Tabla15"/>
      <sheetName val="Tabla16"/>
      <sheetName val="Apéndice A"/>
      <sheetName val="Apéndice B"/>
      <sheetName val="BG Trim ESP"/>
      <sheetName val="BG Trim ING"/>
      <sheetName val="ER Trim ESP"/>
      <sheetName val="ER Trim ING"/>
      <sheetName val="FE Trim ESP"/>
      <sheetName val="Sheet1"/>
      <sheetName val="FE Trim ING"/>
      <sheetName val="BG Est"/>
      <sheetName val="ER Est"/>
      <sheetName val="Ventas Ext y EBITDA"/>
      <sheetName val="DNC"/>
    </sheetNames>
    <sheetDataSet>
      <sheetData sheetId="0"/>
      <sheetData sheetId="1"/>
      <sheetData sheetId="2"/>
      <sheetData sheetId="3"/>
      <sheetData sheetId="4"/>
      <sheetData sheetId="5"/>
      <sheetData sheetId="6">
        <row r="8">
          <cell r="D8" t="str">
            <v>Mar 25</v>
          </cell>
        </row>
      </sheetData>
      <sheetData sheetId="7"/>
      <sheetData sheetId="8"/>
      <sheetData sheetId="9"/>
      <sheetData sheetId="10">
        <row r="8">
          <cell r="D8" t="str">
            <v>I Trim 25</v>
          </cell>
          <cell r="E8" t="str">
            <v>I Trim 24</v>
          </cell>
          <cell r="H8" t="str">
            <v>Acum 24</v>
          </cell>
          <cell r="I8" t="str">
            <v>Acum 23</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21653-94E0-4877-86C7-F6D844496448}">
  <sheetPr>
    <pageSetUpPr fitToPage="1"/>
  </sheetPr>
  <dimension ref="C4:N71"/>
  <sheetViews>
    <sheetView showGridLines="0" tabSelected="1" zoomScale="80" zoomScaleNormal="80" workbookViewId="0"/>
  </sheetViews>
  <sheetFormatPr defaultRowHeight="15" x14ac:dyDescent="0.25"/>
  <cols>
    <col min="1" max="1" width="13.140625" customWidth="1"/>
    <col min="2" max="2" width="3.7109375" customWidth="1"/>
    <col min="3" max="3" width="2.7109375" customWidth="1"/>
    <col min="4" max="4" width="62.85546875" customWidth="1"/>
    <col min="5" max="5" width="15.85546875" customWidth="1"/>
    <col min="6" max="6" width="14.85546875" customWidth="1"/>
    <col min="7" max="7" width="16" hidden="1" customWidth="1"/>
    <col min="8" max="8" width="8.7109375" hidden="1" customWidth="1"/>
    <col min="9" max="9" width="2" customWidth="1"/>
    <col min="10" max="11" width="13.42578125" bestFit="1" customWidth="1"/>
    <col min="12" max="12" width="11.140625" hidden="1" customWidth="1"/>
    <col min="13" max="13" width="8.7109375" hidden="1" customWidth="1"/>
    <col min="14" max="14" width="14.5703125" bestFit="1" customWidth="1"/>
  </cols>
  <sheetData>
    <row r="4" spans="3:14" ht="24" x14ac:dyDescent="0.4">
      <c r="C4" s="1" t="s">
        <v>0</v>
      </c>
    </row>
    <row r="5" spans="3:14" ht="21.75" thickBot="1" x14ac:dyDescent="0.4">
      <c r="C5" s="2" t="s">
        <v>1</v>
      </c>
      <c r="D5" s="3"/>
      <c r="E5" s="3"/>
      <c r="F5" s="3"/>
      <c r="G5" s="3"/>
      <c r="H5" s="3"/>
      <c r="I5" s="3"/>
      <c r="J5" s="3"/>
      <c r="K5" s="3"/>
      <c r="L5" s="3"/>
      <c r="M5" s="3"/>
    </row>
    <row r="6" spans="3:14" ht="15" customHeight="1" thickTop="1" x14ac:dyDescent="0.25">
      <c r="C6" s="4" t="s">
        <v>2</v>
      </c>
    </row>
    <row r="7" spans="3:14" x14ac:dyDescent="0.25">
      <c r="E7" s="5" t="s">
        <v>3</v>
      </c>
      <c r="F7" s="5"/>
      <c r="G7" s="6" t="s">
        <v>4</v>
      </c>
      <c r="H7" s="6"/>
      <c r="I7" s="7"/>
      <c r="J7" s="5" t="s">
        <v>5</v>
      </c>
      <c r="K7" s="5"/>
      <c r="L7" s="6" t="s">
        <v>4</v>
      </c>
      <c r="M7" s="6"/>
    </row>
    <row r="8" spans="3:14" ht="18" thickBot="1" x14ac:dyDescent="0.3">
      <c r="C8" s="8"/>
      <c r="D8" s="8"/>
      <c r="E8" s="9" t="s">
        <v>6</v>
      </c>
      <c r="F8" s="9" t="s">
        <v>7</v>
      </c>
      <c r="G8" s="10" t="s">
        <v>8</v>
      </c>
      <c r="H8" s="10" t="s">
        <v>9</v>
      </c>
      <c r="I8" s="10"/>
      <c r="J8" s="9" t="s">
        <v>10</v>
      </c>
      <c r="K8" s="9" t="s">
        <v>11</v>
      </c>
      <c r="L8" s="10" t="s">
        <v>8</v>
      </c>
      <c r="M8" s="10" t="s">
        <v>9</v>
      </c>
    </row>
    <row r="9" spans="3:14" ht="15.75" thickTop="1" x14ac:dyDescent="0.25">
      <c r="C9" s="11" t="s">
        <v>12</v>
      </c>
      <c r="E9" s="12"/>
      <c r="F9" s="12"/>
      <c r="G9" s="12"/>
      <c r="H9" s="12"/>
      <c r="I9" s="12"/>
      <c r="J9" s="12"/>
      <c r="K9" s="12"/>
      <c r="L9" s="12"/>
      <c r="M9" s="12"/>
    </row>
    <row r="10" spans="3:14" x14ac:dyDescent="0.25">
      <c r="C10" s="13"/>
      <c r="D10" s="13" t="s">
        <v>13</v>
      </c>
      <c r="E10" s="12"/>
      <c r="F10" s="12"/>
      <c r="G10" s="12"/>
      <c r="H10" s="12"/>
      <c r="I10" s="12"/>
      <c r="J10" s="12"/>
      <c r="K10" s="12"/>
      <c r="L10" s="12"/>
      <c r="M10" s="12"/>
    </row>
    <row r="11" spans="3:14" x14ac:dyDescent="0.25">
      <c r="D11" t="s">
        <v>14</v>
      </c>
      <c r="E11" s="12">
        <v>8248610</v>
      </c>
      <c r="F11" s="12">
        <v>18907723</v>
      </c>
      <c r="G11" s="12">
        <v>-10659113</v>
      </c>
      <c r="H11" s="14">
        <v>-56.4</v>
      </c>
      <c r="I11" s="14"/>
      <c r="J11" s="12">
        <v>405972</v>
      </c>
      <c r="K11" s="12">
        <v>1133692</v>
      </c>
      <c r="L11" s="12">
        <v>-727720</v>
      </c>
      <c r="M11" s="14">
        <v>-64.2</v>
      </c>
      <c r="N11" s="12"/>
    </row>
    <row r="12" spans="3:14" x14ac:dyDescent="0.25">
      <c r="D12" t="s">
        <v>15</v>
      </c>
      <c r="E12" s="12">
        <v>18286</v>
      </c>
      <c r="F12" s="12">
        <v>21510</v>
      </c>
      <c r="G12" s="12">
        <v>-3224</v>
      </c>
      <c r="H12" s="14">
        <v>-15</v>
      </c>
      <c r="I12" s="14"/>
      <c r="J12" s="12">
        <v>900</v>
      </c>
      <c r="K12" s="12">
        <v>1290</v>
      </c>
      <c r="L12" s="12">
        <v>-390</v>
      </c>
      <c r="M12" s="14">
        <v>-30.2</v>
      </c>
      <c r="N12" s="12"/>
    </row>
    <row r="13" spans="3:14" x14ac:dyDescent="0.25">
      <c r="D13" t="s">
        <v>16</v>
      </c>
      <c r="E13" s="12">
        <v>12617074</v>
      </c>
      <c r="F13" s="12">
        <v>10044232</v>
      </c>
      <c r="G13" s="12">
        <v>2572842</v>
      </c>
      <c r="H13" s="14">
        <v>25.6</v>
      </c>
      <c r="I13" s="14"/>
      <c r="J13" s="12">
        <v>620974</v>
      </c>
      <c r="K13" s="12">
        <v>602244</v>
      </c>
      <c r="L13" s="12">
        <v>18730</v>
      </c>
      <c r="M13" s="14">
        <v>3.1</v>
      </c>
      <c r="N13" s="12"/>
    </row>
    <row r="14" spans="3:14" x14ac:dyDescent="0.25">
      <c r="D14" t="s">
        <v>17</v>
      </c>
      <c r="E14" s="12">
        <v>1581655</v>
      </c>
      <c r="F14" s="12">
        <v>434644</v>
      </c>
      <c r="G14" s="12">
        <v>1147011</v>
      </c>
      <c r="H14" s="14">
        <v>263.89999999999998</v>
      </c>
      <c r="I14" s="14"/>
      <c r="J14" s="12">
        <v>77844</v>
      </c>
      <c r="K14" s="12">
        <v>26061</v>
      </c>
      <c r="L14" s="12">
        <v>51783</v>
      </c>
      <c r="M14" s="14">
        <v>198.7</v>
      </c>
      <c r="N14" s="12"/>
    </row>
    <row r="15" spans="3:14" x14ac:dyDescent="0.25">
      <c r="D15" t="s">
        <v>18</v>
      </c>
      <c r="E15" s="12">
        <v>19912538</v>
      </c>
      <c r="F15" s="12">
        <v>16346004</v>
      </c>
      <c r="G15" s="12">
        <v>3566534</v>
      </c>
      <c r="H15" s="14">
        <v>21.8</v>
      </c>
      <c r="I15" s="14"/>
      <c r="J15" s="12">
        <v>980035</v>
      </c>
      <c r="K15" s="12">
        <v>980094</v>
      </c>
      <c r="L15" s="12">
        <v>-59</v>
      </c>
      <c r="M15" s="14">
        <v>0</v>
      </c>
      <c r="N15" s="12"/>
    </row>
    <row r="16" spans="3:14" x14ac:dyDescent="0.25">
      <c r="D16" t="s">
        <v>19</v>
      </c>
      <c r="E16" s="12">
        <v>489705</v>
      </c>
      <c r="F16" s="12">
        <v>375051</v>
      </c>
      <c r="G16" s="12">
        <v>114654</v>
      </c>
      <c r="H16" s="14">
        <v>30.6</v>
      </c>
      <c r="I16" s="14"/>
      <c r="J16" s="12">
        <v>24102</v>
      </c>
      <c r="K16" s="12">
        <v>22488</v>
      </c>
      <c r="L16" s="12">
        <v>1614</v>
      </c>
      <c r="M16" s="14">
        <v>7.2</v>
      </c>
      <c r="N16" s="12"/>
    </row>
    <row r="17" spans="3:14" ht="15.75" thickBot="1" x14ac:dyDescent="0.3">
      <c r="D17" t="s">
        <v>20</v>
      </c>
      <c r="E17" s="12">
        <v>63805</v>
      </c>
      <c r="F17" s="12">
        <v>19572</v>
      </c>
      <c r="G17" s="12">
        <v>44233</v>
      </c>
      <c r="H17" s="14">
        <v>226</v>
      </c>
      <c r="I17" s="14"/>
      <c r="J17" s="12">
        <v>3140</v>
      </c>
      <c r="K17" s="12">
        <v>1174</v>
      </c>
      <c r="L17" s="12">
        <v>1966</v>
      </c>
      <c r="M17" s="14">
        <v>167.5</v>
      </c>
      <c r="N17" s="12"/>
    </row>
    <row r="18" spans="3:14" ht="15.75" thickBot="1" x14ac:dyDescent="0.3">
      <c r="D18" s="15" t="s">
        <v>21</v>
      </c>
      <c r="E18" s="16">
        <v>42931673</v>
      </c>
      <c r="F18" s="16">
        <v>46148736</v>
      </c>
      <c r="G18" s="16">
        <v>-3217063</v>
      </c>
      <c r="H18" s="17">
        <v>-7</v>
      </c>
      <c r="I18" s="17"/>
      <c r="J18" s="16">
        <v>2112967</v>
      </c>
      <c r="K18" s="16">
        <v>2767043</v>
      </c>
      <c r="L18" s="16">
        <v>-654076</v>
      </c>
      <c r="M18" s="17">
        <v>-23.6</v>
      </c>
      <c r="N18" s="12"/>
    </row>
    <row r="19" spans="3:14" x14ac:dyDescent="0.25">
      <c r="E19" s="12"/>
      <c r="F19" s="12"/>
      <c r="G19" s="12"/>
      <c r="H19" s="12"/>
      <c r="I19" s="12"/>
      <c r="J19" s="12"/>
      <c r="K19" s="12"/>
      <c r="L19" s="12"/>
      <c r="M19" s="12"/>
      <c r="N19" s="12"/>
    </row>
    <row r="20" spans="3:14" x14ac:dyDescent="0.25">
      <c r="C20" s="13"/>
      <c r="D20" s="13" t="s">
        <v>22</v>
      </c>
      <c r="E20" s="12"/>
      <c r="F20" s="12"/>
      <c r="G20" s="12"/>
      <c r="H20" s="12"/>
      <c r="I20" s="12"/>
      <c r="J20" s="12"/>
      <c r="K20" s="12"/>
      <c r="L20" s="12"/>
      <c r="M20" s="12"/>
      <c r="N20" s="12"/>
    </row>
    <row r="21" spans="3:14" x14ac:dyDescent="0.25">
      <c r="D21" t="s">
        <v>23</v>
      </c>
      <c r="E21" s="12">
        <v>33952077</v>
      </c>
      <c r="F21" s="12">
        <v>29604310</v>
      </c>
      <c r="G21" s="12">
        <v>4347767</v>
      </c>
      <c r="H21" s="14">
        <v>14.7</v>
      </c>
      <c r="I21" s="14"/>
      <c r="J21" s="12">
        <v>1671018</v>
      </c>
      <c r="K21" s="12">
        <v>1775052</v>
      </c>
      <c r="L21" s="12">
        <v>-104034</v>
      </c>
      <c r="M21" s="14">
        <v>-5.9</v>
      </c>
      <c r="N21" s="12"/>
    </row>
    <row r="22" spans="3:14" x14ac:dyDescent="0.25">
      <c r="D22" t="s">
        <v>24</v>
      </c>
      <c r="E22" s="12">
        <v>13944224</v>
      </c>
      <c r="F22" s="12">
        <v>11457727</v>
      </c>
      <c r="G22" s="12">
        <v>2486497</v>
      </c>
      <c r="H22" s="14">
        <v>21.7</v>
      </c>
      <c r="I22" s="14"/>
      <c r="J22" s="12">
        <v>686293</v>
      </c>
      <c r="K22" s="12">
        <v>686996</v>
      </c>
      <c r="L22" s="12">
        <v>-703</v>
      </c>
      <c r="M22" s="14">
        <v>-0.1</v>
      </c>
      <c r="N22" s="12"/>
    </row>
    <row r="23" spans="3:14" x14ac:dyDescent="0.25">
      <c r="D23" t="s">
        <v>25</v>
      </c>
      <c r="E23" s="12">
        <v>3593527</v>
      </c>
      <c r="F23" s="12">
        <v>2734640</v>
      </c>
      <c r="G23" s="12">
        <v>858887</v>
      </c>
      <c r="H23" s="14">
        <v>31.4</v>
      </c>
      <c r="I23" s="14"/>
      <c r="J23" s="12">
        <v>176862</v>
      </c>
      <c r="K23" s="12">
        <v>163967</v>
      </c>
      <c r="L23" s="12">
        <v>12895</v>
      </c>
      <c r="M23" s="14">
        <v>7.9</v>
      </c>
      <c r="N23" s="12"/>
    </row>
    <row r="24" spans="3:14" x14ac:dyDescent="0.25">
      <c r="D24" t="s">
        <v>26</v>
      </c>
      <c r="E24" s="12">
        <v>13757799</v>
      </c>
      <c r="F24" s="12">
        <v>11248106</v>
      </c>
      <c r="G24" s="12">
        <v>2509693</v>
      </c>
      <c r="H24" s="14">
        <v>22.3</v>
      </c>
      <c r="I24" s="14"/>
      <c r="J24" s="12">
        <v>677117</v>
      </c>
      <c r="K24" s="12">
        <v>674428</v>
      </c>
      <c r="L24" s="12">
        <v>2689</v>
      </c>
      <c r="M24" s="14">
        <v>0.4</v>
      </c>
      <c r="N24" s="12"/>
    </row>
    <row r="25" spans="3:14" x14ac:dyDescent="0.25">
      <c r="D25" t="s">
        <v>27</v>
      </c>
      <c r="E25" s="12">
        <v>3012363</v>
      </c>
      <c r="F25" s="12">
        <v>2568475</v>
      </c>
      <c r="G25" s="12">
        <v>443888</v>
      </c>
      <c r="H25" s="14">
        <v>17.3</v>
      </c>
      <c r="I25" s="14"/>
      <c r="J25" s="12">
        <v>148259</v>
      </c>
      <c r="K25" s="12">
        <v>154004</v>
      </c>
      <c r="L25" s="12">
        <v>-5745</v>
      </c>
      <c r="M25" s="14">
        <v>-3.7</v>
      </c>
      <c r="N25" s="12"/>
    </row>
    <row r="26" spans="3:14" hidden="1" x14ac:dyDescent="0.25">
      <c r="D26" t="s">
        <v>20</v>
      </c>
      <c r="E26" s="12">
        <v>0</v>
      </c>
      <c r="F26" s="12">
        <v>0</v>
      </c>
      <c r="G26" s="12">
        <v>0</v>
      </c>
      <c r="H26" s="14">
        <v>0</v>
      </c>
      <c r="I26" s="14"/>
      <c r="J26" s="12">
        <v>0</v>
      </c>
      <c r="K26" s="12">
        <v>0</v>
      </c>
      <c r="L26" s="12">
        <v>0</v>
      </c>
      <c r="M26" s="14">
        <v>0</v>
      </c>
      <c r="N26" s="12"/>
    </row>
    <row r="27" spans="3:14" x14ac:dyDescent="0.25">
      <c r="D27" t="s">
        <v>28</v>
      </c>
      <c r="E27" s="12">
        <v>75449</v>
      </c>
      <c r="F27" s="12">
        <v>58798</v>
      </c>
      <c r="G27" s="12">
        <v>16651</v>
      </c>
      <c r="H27" s="14">
        <v>28.3</v>
      </c>
      <c r="I27" s="14"/>
      <c r="J27" s="12">
        <v>3713</v>
      </c>
      <c r="K27" s="12">
        <v>3525</v>
      </c>
      <c r="L27" s="12">
        <v>188</v>
      </c>
      <c r="M27" s="14">
        <v>5.3</v>
      </c>
      <c r="N27" s="12"/>
    </row>
    <row r="28" spans="3:14" x14ac:dyDescent="0.25">
      <c r="D28" t="s">
        <v>29</v>
      </c>
      <c r="E28" s="12">
        <v>279954</v>
      </c>
      <c r="F28" s="12">
        <v>214800</v>
      </c>
      <c r="G28" s="12">
        <v>65154</v>
      </c>
      <c r="H28" s="14">
        <v>30.3</v>
      </c>
      <c r="I28" s="14"/>
      <c r="J28" s="12">
        <v>13779</v>
      </c>
      <c r="K28" s="12">
        <v>12879</v>
      </c>
      <c r="L28" s="12">
        <v>900</v>
      </c>
      <c r="M28" s="14">
        <v>7</v>
      </c>
      <c r="N28" s="12"/>
    </row>
    <row r="29" spans="3:14" ht="15.75" thickBot="1" x14ac:dyDescent="0.3">
      <c r="D29" t="s">
        <v>15</v>
      </c>
      <c r="E29" s="12">
        <v>50980</v>
      </c>
      <c r="F29" s="12">
        <v>56857</v>
      </c>
      <c r="G29" s="12">
        <v>-5877</v>
      </c>
      <c r="H29" s="14">
        <v>-10.3</v>
      </c>
      <c r="I29" s="14"/>
      <c r="J29" s="12">
        <v>2509</v>
      </c>
      <c r="K29" s="12">
        <v>3409</v>
      </c>
      <c r="L29" s="12">
        <v>-900</v>
      </c>
      <c r="M29" s="14">
        <v>-26.4</v>
      </c>
      <c r="N29" s="12"/>
    </row>
    <row r="30" spans="3:14" ht="15.75" thickBot="1" x14ac:dyDescent="0.3">
      <c r="D30" s="15" t="s">
        <v>30</v>
      </c>
      <c r="E30" s="16">
        <v>68666373</v>
      </c>
      <c r="F30" s="16">
        <v>57943713</v>
      </c>
      <c r="G30" s="16">
        <v>10722660</v>
      </c>
      <c r="H30" s="17">
        <v>18.5</v>
      </c>
      <c r="I30" s="17"/>
      <c r="J30" s="16">
        <v>3379550</v>
      </c>
      <c r="K30" s="16">
        <v>3474260</v>
      </c>
      <c r="L30" s="16">
        <v>-94710</v>
      </c>
      <c r="M30" s="17">
        <v>-2.7</v>
      </c>
      <c r="N30" s="12"/>
    </row>
    <row r="31" spans="3:14" x14ac:dyDescent="0.25">
      <c r="E31" s="12"/>
      <c r="F31" s="12"/>
      <c r="G31" s="12"/>
      <c r="H31" s="14"/>
      <c r="I31" s="14"/>
      <c r="J31" s="12"/>
      <c r="K31" s="12"/>
      <c r="L31" s="12"/>
      <c r="M31" s="14"/>
      <c r="N31" s="12"/>
    </row>
    <row r="32" spans="3:14" ht="15.75" thickBot="1" x14ac:dyDescent="0.3">
      <c r="C32" s="18" t="s">
        <v>31</v>
      </c>
      <c r="D32" s="19"/>
      <c r="E32" s="20">
        <v>111598046</v>
      </c>
      <c r="F32" s="20">
        <v>104092449</v>
      </c>
      <c r="G32" s="20">
        <v>7505597</v>
      </c>
      <c r="H32" s="21">
        <v>7.2</v>
      </c>
      <c r="I32" s="21"/>
      <c r="J32" s="20">
        <v>5492517</v>
      </c>
      <c r="K32" s="20">
        <v>6241303</v>
      </c>
      <c r="L32" s="20">
        <v>-748786</v>
      </c>
      <c r="M32" s="21">
        <v>-12</v>
      </c>
      <c r="N32" s="12"/>
    </row>
    <row r="33" spans="3:14" x14ac:dyDescent="0.25">
      <c r="C33" s="4"/>
      <c r="E33" s="22"/>
      <c r="F33" s="22"/>
      <c r="G33" s="22"/>
      <c r="H33" s="23"/>
      <c r="I33" s="23"/>
      <c r="J33" s="22"/>
      <c r="K33" s="22"/>
      <c r="L33" s="22"/>
      <c r="M33" s="23"/>
      <c r="N33" s="12"/>
    </row>
    <row r="34" spans="3:14" x14ac:dyDescent="0.25">
      <c r="C34" s="11" t="s">
        <v>32</v>
      </c>
      <c r="E34" s="12"/>
      <c r="F34" s="12"/>
      <c r="G34" s="12"/>
      <c r="H34" s="12"/>
      <c r="I34" s="12"/>
      <c r="J34" s="12"/>
      <c r="K34" s="12"/>
      <c r="L34" s="12"/>
      <c r="M34" s="12"/>
      <c r="N34" s="12"/>
    </row>
    <row r="35" spans="3:14" x14ac:dyDescent="0.25">
      <c r="C35" s="24"/>
      <c r="D35" s="24" t="s">
        <v>33</v>
      </c>
      <c r="E35" s="12"/>
      <c r="F35" s="12"/>
      <c r="G35" s="12"/>
      <c r="H35" s="12"/>
      <c r="I35" s="12"/>
      <c r="J35" s="12"/>
      <c r="K35" s="12"/>
      <c r="L35" s="12"/>
      <c r="M35" s="12"/>
      <c r="N35" s="12"/>
    </row>
    <row r="36" spans="3:14" x14ac:dyDescent="0.25">
      <c r="D36" t="s">
        <v>34</v>
      </c>
      <c r="E36" s="12">
        <v>42027</v>
      </c>
      <c r="F36" s="12">
        <v>0</v>
      </c>
      <c r="G36" s="12">
        <v>42027</v>
      </c>
      <c r="H36" s="14">
        <v>0</v>
      </c>
      <c r="I36" s="14"/>
      <c r="J36" s="12">
        <v>2068</v>
      </c>
      <c r="K36" s="12">
        <v>0</v>
      </c>
      <c r="L36" s="12">
        <v>2068</v>
      </c>
      <c r="M36" s="14">
        <v>0</v>
      </c>
      <c r="N36" s="12"/>
    </row>
    <row r="37" spans="3:14" x14ac:dyDescent="0.25">
      <c r="D37" t="s">
        <v>35</v>
      </c>
      <c r="E37" s="12">
        <v>384814</v>
      </c>
      <c r="F37" s="12">
        <v>520881</v>
      </c>
      <c r="G37" s="12">
        <v>-136067</v>
      </c>
      <c r="H37" s="14">
        <v>-26.1</v>
      </c>
      <c r="I37" s="14"/>
      <c r="J37" s="12">
        <v>18939</v>
      </c>
      <c r="K37" s="12">
        <v>31232</v>
      </c>
      <c r="L37" s="12">
        <v>-12293</v>
      </c>
      <c r="M37" s="14">
        <v>-39.4</v>
      </c>
      <c r="N37" s="12"/>
    </row>
    <row r="38" spans="3:14" x14ac:dyDescent="0.25">
      <c r="D38" t="s">
        <v>36</v>
      </c>
      <c r="E38" s="12">
        <v>647942</v>
      </c>
      <c r="F38" s="12">
        <v>534156</v>
      </c>
      <c r="G38" s="12">
        <v>113786</v>
      </c>
      <c r="H38" s="14">
        <v>21.3</v>
      </c>
      <c r="I38" s="14"/>
      <c r="J38" s="12">
        <v>31890</v>
      </c>
      <c r="K38" s="12">
        <v>32028</v>
      </c>
      <c r="L38" s="12">
        <v>-138</v>
      </c>
      <c r="M38" s="14">
        <v>-0.4</v>
      </c>
      <c r="N38" s="12"/>
    </row>
    <row r="39" spans="3:14" x14ac:dyDescent="0.25">
      <c r="D39" t="s">
        <v>37</v>
      </c>
      <c r="E39" s="12">
        <v>31970646</v>
      </c>
      <c r="F39" s="12">
        <v>26108945</v>
      </c>
      <c r="G39" s="12">
        <v>5861701</v>
      </c>
      <c r="H39" s="14">
        <v>22.5</v>
      </c>
      <c r="I39" s="14"/>
      <c r="J39" s="12">
        <v>1573498</v>
      </c>
      <c r="K39" s="12">
        <v>1565472</v>
      </c>
      <c r="L39" s="12">
        <v>8026</v>
      </c>
      <c r="M39" s="14">
        <v>0.5</v>
      </c>
      <c r="N39" s="12"/>
    </row>
    <row r="40" spans="3:14" x14ac:dyDescent="0.25">
      <c r="D40" t="s">
        <v>38</v>
      </c>
      <c r="E40" s="12">
        <v>814395</v>
      </c>
      <c r="F40" s="12">
        <v>1955386</v>
      </c>
      <c r="G40" s="12">
        <v>-1140991</v>
      </c>
      <c r="H40" s="14">
        <v>-58.4</v>
      </c>
      <c r="I40" s="14"/>
      <c r="J40" s="12">
        <v>40082</v>
      </c>
      <c r="K40" s="12">
        <v>117243</v>
      </c>
      <c r="L40" s="12">
        <v>-77161</v>
      </c>
      <c r="M40" s="14">
        <v>-65.8</v>
      </c>
      <c r="N40" s="12"/>
    </row>
    <row r="41" spans="3:14" x14ac:dyDescent="0.25">
      <c r="D41" t="s">
        <v>39</v>
      </c>
      <c r="E41" s="12">
        <v>101158</v>
      </c>
      <c r="F41" s="12">
        <v>157415</v>
      </c>
      <c r="G41" s="12">
        <v>-56257</v>
      </c>
      <c r="H41" s="14">
        <v>-35.700000000000003</v>
      </c>
      <c r="I41" s="14"/>
      <c r="J41" s="12">
        <v>4979</v>
      </c>
      <c r="K41" s="12">
        <v>9438</v>
      </c>
      <c r="L41" s="12">
        <v>-4459</v>
      </c>
      <c r="M41" s="14">
        <v>-47.2</v>
      </c>
      <c r="N41" s="12"/>
    </row>
    <row r="42" spans="3:14" x14ac:dyDescent="0.25">
      <c r="D42" t="s">
        <v>20</v>
      </c>
      <c r="E42" s="12">
        <v>19141</v>
      </c>
      <c r="F42" s="12">
        <v>910568</v>
      </c>
      <c r="G42" s="12">
        <v>-891427</v>
      </c>
      <c r="H42" s="14">
        <v>-97.9</v>
      </c>
      <c r="I42" s="14"/>
      <c r="J42" s="12">
        <v>942</v>
      </c>
      <c r="K42" s="12">
        <v>54597</v>
      </c>
      <c r="L42" s="12">
        <v>-53655</v>
      </c>
      <c r="M42" s="14">
        <v>-98.3</v>
      </c>
      <c r="N42" s="12"/>
    </row>
    <row r="43" spans="3:14" ht="15.75" thickBot="1" x14ac:dyDescent="0.3">
      <c r="D43" t="s">
        <v>40</v>
      </c>
      <c r="E43" s="12">
        <v>2125306</v>
      </c>
      <c r="F43" s="12">
        <v>142870</v>
      </c>
      <c r="G43" s="12">
        <v>1982436</v>
      </c>
      <c r="H43" s="14">
        <v>1387.6</v>
      </c>
      <c r="I43" s="14"/>
      <c r="J43" s="12">
        <v>104603</v>
      </c>
      <c r="K43" s="12">
        <v>8568</v>
      </c>
      <c r="L43" s="12">
        <v>96035</v>
      </c>
      <c r="M43" s="14">
        <v>1120.9000000000001</v>
      </c>
      <c r="N43" s="12"/>
    </row>
    <row r="44" spans="3:14" ht="15.75" thickBot="1" x14ac:dyDescent="0.3">
      <c r="D44" s="15" t="s">
        <v>41</v>
      </c>
      <c r="E44" s="16">
        <v>36105429</v>
      </c>
      <c r="F44" s="16">
        <v>30330221</v>
      </c>
      <c r="G44" s="16">
        <v>5775208</v>
      </c>
      <c r="H44" s="17">
        <v>19</v>
      </c>
      <c r="I44" s="17"/>
      <c r="J44" s="16">
        <v>1777001</v>
      </c>
      <c r="K44" s="16">
        <v>1818578</v>
      </c>
      <c r="L44" s="16">
        <v>-41577</v>
      </c>
      <c r="M44" s="17">
        <v>-2.2999999999999998</v>
      </c>
      <c r="N44" s="12"/>
    </row>
    <row r="45" spans="3:14" x14ac:dyDescent="0.25">
      <c r="E45" s="12"/>
      <c r="F45" s="12"/>
      <c r="G45" s="12"/>
      <c r="H45" s="12"/>
      <c r="I45" s="12"/>
      <c r="J45" s="12"/>
      <c r="K45" s="12"/>
      <c r="L45" s="12"/>
      <c r="M45" s="12"/>
      <c r="N45" s="12"/>
    </row>
    <row r="46" spans="3:14" x14ac:dyDescent="0.25">
      <c r="C46" s="24"/>
      <c r="D46" s="24" t="s">
        <v>42</v>
      </c>
      <c r="E46" s="12"/>
      <c r="F46" s="12"/>
      <c r="G46" s="12"/>
      <c r="H46" s="12"/>
      <c r="I46" s="12"/>
      <c r="J46" s="12"/>
      <c r="K46" s="12"/>
      <c r="L46" s="12"/>
      <c r="M46" s="12"/>
      <c r="N46" s="12"/>
    </row>
    <row r="47" spans="3:14" x14ac:dyDescent="0.25">
      <c r="D47" t="s">
        <v>43</v>
      </c>
      <c r="E47" s="12">
        <v>43851025</v>
      </c>
      <c r="F47" s="12">
        <v>49973791</v>
      </c>
      <c r="G47" s="12">
        <v>-6122766</v>
      </c>
      <c r="H47" s="14">
        <v>-12.3</v>
      </c>
      <c r="I47" s="14"/>
      <c r="J47" s="12">
        <v>2158214</v>
      </c>
      <c r="K47" s="12">
        <v>2996390</v>
      </c>
      <c r="L47" s="12">
        <v>-838176</v>
      </c>
      <c r="M47" s="14">
        <v>-28</v>
      </c>
      <c r="N47" s="12"/>
    </row>
    <row r="48" spans="3:14" x14ac:dyDescent="0.25">
      <c r="D48" t="s">
        <v>44</v>
      </c>
      <c r="E48" s="12">
        <v>99499</v>
      </c>
      <c r="F48" s="12">
        <v>83149</v>
      </c>
      <c r="G48" s="12">
        <v>16350</v>
      </c>
      <c r="H48" s="14">
        <v>19.7</v>
      </c>
      <c r="I48" s="14"/>
      <c r="J48" s="12">
        <v>4897</v>
      </c>
      <c r="K48" s="12">
        <v>4985</v>
      </c>
      <c r="L48" s="12">
        <v>-88</v>
      </c>
      <c r="M48" s="14">
        <v>-1.8</v>
      </c>
      <c r="N48" s="12"/>
    </row>
    <row r="49" spans="3:14" x14ac:dyDescent="0.25">
      <c r="D49" t="s">
        <v>36</v>
      </c>
      <c r="E49" s="12">
        <v>3222613</v>
      </c>
      <c r="F49" s="12">
        <v>2415767</v>
      </c>
      <c r="G49" s="12">
        <v>806846</v>
      </c>
      <c r="H49" s="14">
        <v>33.4</v>
      </c>
      <c r="I49" s="14"/>
      <c r="J49" s="12">
        <v>158607</v>
      </c>
      <c r="K49" s="12">
        <v>144848</v>
      </c>
      <c r="L49" s="12">
        <v>13759</v>
      </c>
      <c r="M49" s="14">
        <v>9.5</v>
      </c>
      <c r="N49" s="12"/>
    </row>
    <row r="50" spans="3:14" x14ac:dyDescent="0.25">
      <c r="D50" t="s">
        <v>27</v>
      </c>
      <c r="E50" s="12">
        <v>3377411</v>
      </c>
      <c r="F50" s="12">
        <v>3088356</v>
      </c>
      <c r="G50" s="12">
        <v>289055</v>
      </c>
      <c r="H50" s="14">
        <v>9.4</v>
      </c>
      <c r="I50" s="14"/>
      <c r="J50" s="12">
        <v>166226</v>
      </c>
      <c r="K50" s="12">
        <v>185175</v>
      </c>
      <c r="L50" s="12">
        <v>-18949</v>
      </c>
      <c r="M50" s="14">
        <v>-10.199999999999999</v>
      </c>
      <c r="N50" s="12"/>
    </row>
    <row r="51" spans="3:14" x14ac:dyDescent="0.25">
      <c r="D51" t="s">
        <v>45</v>
      </c>
      <c r="E51" s="12">
        <v>2537750</v>
      </c>
      <c r="F51" s="12">
        <v>1808836</v>
      </c>
      <c r="G51" s="12">
        <v>728914</v>
      </c>
      <c r="H51" s="14">
        <v>40.299999999999997</v>
      </c>
      <c r="I51" s="14"/>
      <c r="J51" s="12">
        <v>124900</v>
      </c>
      <c r="K51" s="12">
        <v>108456</v>
      </c>
      <c r="L51" s="12">
        <v>16444</v>
      </c>
      <c r="M51" s="14">
        <v>15.2</v>
      </c>
      <c r="N51" s="12"/>
    </row>
    <row r="52" spans="3:14" x14ac:dyDescent="0.25">
      <c r="D52" t="s">
        <v>46</v>
      </c>
      <c r="E52" s="12">
        <v>80321</v>
      </c>
      <c r="F52" s="12">
        <v>5510</v>
      </c>
      <c r="G52" s="12">
        <v>74811</v>
      </c>
      <c r="H52" s="14">
        <v>1357.7</v>
      </c>
      <c r="I52" s="14"/>
      <c r="J52" s="12">
        <v>3953</v>
      </c>
      <c r="K52" s="12">
        <v>330</v>
      </c>
      <c r="L52" s="12">
        <v>3623</v>
      </c>
      <c r="M52" s="14">
        <v>1097.9000000000001</v>
      </c>
      <c r="N52" s="12"/>
    </row>
    <row r="53" spans="3:14" hidden="1" x14ac:dyDescent="0.25">
      <c r="D53" t="s">
        <v>47</v>
      </c>
      <c r="E53" s="12">
        <v>0</v>
      </c>
      <c r="F53" s="12">
        <v>0</v>
      </c>
      <c r="G53" s="12">
        <v>0</v>
      </c>
      <c r="H53" s="14">
        <v>0</v>
      </c>
      <c r="I53" s="14"/>
      <c r="J53" s="12">
        <v>0</v>
      </c>
      <c r="K53" s="12">
        <v>0</v>
      </c>
      <c r="L53" s="12">
        <v>0</v>
      </c>
      <c r="M53" s="14">
        <v>0</v>
      </c>
      <c r="N53" s="12"/>
    </row>
    <row r="54" spans="3:14" x14ac:dyDescent="0.25">
      <c r="D54" t="s">
        <v>20</v>
      </c>
      <c r="E54" s="12">
        <v>334085</v>
      </c>
      <c r="F54" s="12">
        <v>559314</v>
      </c>
      <c r="G54" s="12">
        <v>-225229</v>
      </c>
      <c r="H54" s="14">
        <v>-40.299999999999997</v>
      </c>
      <c r="I54" s="14"/>
      <c r="J54" s="12">
        <v>16443</v>
      </c>
      <c r="K54" s="12">
        <v>33536</v>
      </c>
      <c r="L54" s="12">
        <v>-17093</v>
      </c>
      <c r="M54" s="14">
        <v>-51</v>
      </c>
      <c r="N54" s="12"/>
    </row>
    <row r="55" spans="3:14" ht="15.75" thickBot="1" x14ac:dyDescent="0.3">
      <c r="D55" t="s">
        <v>48</v>
      </c>
      <c r="E55" s="12">
        <v>71164</v>
      </c>
      <c r="F55" s="12">
        <v>55035</v>
      </c>
      <c r="G55" s="12">
        <v>16129</v>
      </c>
      <c r="H55" s="14">
        <v>29.3</v>
      </c>
      <c r="I55" s="14"/>
      <c r="J55" s="12">
        <v>3502</v>
      </c>
      <c r="K55" s="12">
        <v>3300</v>
      </c>
      <c r="L55" s="12">
        <v>202</v>
      </c>
      <c r="M55" s="14">
        <v>6.1</v>
      </c>
      <c r="N55" s="12"/>
    </row>
    <row r="56" spans="3:14" ht="15.75" thickBot="1" x14ac:dyDescent="0.3">
      <c r="D56" s="15" t="s">
        <v>49</v>
      </c>
      <c r="E56" s="16">
        <v>53573868</v>
      </c>
      <c r="F56" s="16">
        <v>57989758</v>
      </c>
      <c r="G56" s="16">
        <v>-4415890</v>
      </c>
      <c r="H56" s="17">
        <v>-7.6</v>
      </c>
      <c r="I56" s="17"/>
      <c r="J56" s="16">
        <v>2636742</v>
      </c>
      <c r="K56" s="16">
        <v>3477020</v>
      </c>
      <c r="L56" s="16">
        <v>-840278</v>
      </c>
      <c r="M56" s="17">
        <v>-24.2</v>
      </c>
      <c r="N56" s="12"/>
    </row>
    <row r="57" spans="3:14" x14ac:dyDescent="0.25">
      <c r="E57" s="12"/>
      <c r="F57" s="12"/>
      <c r="G57" s="12"/>
      <c r="H57" s="12"/>
      <c r="I57" s="12"/>
      <c r="J57" s="12"/>
      <c r="K57" s="12"/>
      <c r="L57" s="12"/>
      <c r="M57" s="12"/>
      <c r="N57" s="12"/>
    </row>
    <row r="58" spans="3:14" ht="15.75" thickBot="1" x14ac:dyDescent="0.3">
      <c r="C58" s="18" t="s">
        <v>50</v>
      </c>
      <c r="D58" s="19"/>
      <c r="E58" s="20">
        <v>89679297</v>
      </c>
      <c r="F58" s="20">
        <v>88319979</v>
      </c>
      <c r="G58" s="20">
        <v>1359318</v>
      </c>
      <c r="H58" s="21">
        <v>1.5</v>
      </c>
      <c r="I58" s="21"/>
      <c r="J58" s="20">
        <v>4413743</v>
      </c>
      <c r="K58" s="20">
        <v>5295598</v>
      </c>
      <c r="L58" s="20">
        <v>-881855</v>
      </c>
      <c r="M58" s="21">
        <v>-16.7</v>
      </c>
      <c r="N58" s="12"/>
    </row>
    <row r="59" spans="3:14" x14ac:dyDescent="0.25">
      <c r="C59" s="4"/>
      <c r="D59" s="4"/>
      <c r="E59" s="22"/>
      <c r="F59" s="22"/>
      <c r="G59" s="22"/>
      <c r="H59" s="23"/>
      <c r="I59" s="23"/>
      <c r="J59" s="22"/>
      <c r="K59" s="22"/>
      <c r="L59" s="22"/>
      <c r="M59" s="23"/>
      <c r="N59" s="12"/>
    </row>
    <row r="60" spans="3:14" x14ac:dyDescent="0.25">
      <c r="C60" s="13"/>
      <c r="D60" s="13" t="s">
        <v>51</v>
      </c>
      <c r="E60" s="12"/>
      <c r="F60" s="12"/>
      <c r="G60" s="12"/>
      <c r="H60" s="12"/>
      <c r="I60" s="12"/>
      <c r="J60" s="12"/>
      <c r="K60" s="12"/>
      <c r="L60" s="12"/>
      <c r="M60" s="12"/>
      <c r="N60" s="12"/>
    </row>
    <row r="61" spans="3:14" x14ac:dyDescent="0.25">
      <c r="D61" t="s">
        <v>53</v>
      </c>
      <c r="E61" s="12">
        <v>21836619</v>
      </c>
      <c r="F61" s="12">
        <v>15711477</v>
      </c>
      <c r="G61" s="12">
        <v>6125142</v>
      </c>
      <c r="H61" s="14">
        <v>39</v>
      </c>
      <c r="I61" s="14"/>
      <c r="J61" s="12">
        <v>1074732</v>
      </c>
      <c r="K61" s="12">
        <v>942048</v>
      </c>
      <c r="L61" s="12">
        <v>132684</v>
      </c>
      <c r="M61" s="14">
        <v>14.1</v>
      </c>
      <c r="N61" s="12"/>
    </row>
    <row r="62" spans="3:14" x14ac:dyDescent="0.25">
      <c r="D62" t="s">
        <v>54</v>
      </c>
      <c r="E62" s="12">
        <v>82130</v>
      </c>
      <c r="F62" s="12">
        <v>60993</v>
      </c>
      <c r="G62" s="12">
        <v>21137</v>
      </c>
      <c r="H62" s="14">
        <v>34.700000000000003</v>
      </c>
      <c r="I62" s="14"/>
      <c r="J62" s="12">
        <v>4042</v>
      </c>
      <c r="K62" s="12">
        <v>3657</v>
      </c>
      <c r="L62" s="12">
        <v>385</v>
      </c>
      <c r="M62" s="14">
        <v>10.5</v>
      </c>
      <c r="N62" s="12"/>
    </row>
    <row r="63" spans="3:14" ht="15.75" customHeight="1" thickBot="1" x14ac:dyDescent="0.3">
      <c r="C63" s="18" t="s">
        <v>52</v>
      </c>
      <c r="D63" s="18"/>
      <c r="E63" s="20">
        <v>21918749</v>
      </c>
      <c r="F63" s="20">
        <v>15772470</v>
      </c>
      <c r="G63" s="20">
        <v>6146279</v>
      </c>
      <c r="H63" s="21">
        <v>39</v>
      </c>
      <c r="I63" s="21"/>
      <c r="J63" s="20">
        <v>1078774</v>
      </c>
      <c r="K63" s="20">
        <v>945705</v>
      </c>
      <c r="L63" s="20">
        <v>133069</v>
      </c>
      <c r="M63" s="21">
        <v>14.1</v>
      </c>
      <c r="N63" s="12"/>
    </row>
    <row r="64" spans="3:14" ht="15.75" thickBot="1" x14ac:dyDescent="0.3">
      <c r="C64" s="15" t="s">
        <v>55</v>
      </c>
      <c r="D64" s="15"/>
      <c r="E64" s="16">
        <v>111598046</v>
      </c>
      <c r="F64" s="16">
        <v>104092449</v>
      </c>
      <c r="G64" s="16">
        <v>7505597</v>
      </c>
      <c r="H64" s="17">
        <v>7.2</v>
      </c>
      <c r="I64" s="17"/>
      <c r="J64" s="16">
        <v>5492517</v>
      </c>
      <c r="K64" s="16">
        <v>6241303</v>
      </c>
      <c r="L64" s="16">
        <v>-748786</v>
      </c>
      <c r="M64" s="17">
        <v>-12</v>
      </c>
      <c r="N64" s="12"/>
    </row>
    <row r="65" spans="3:13" x14ac:dyDescent="0.25">
      <c r="E65" s="27"/>
      <c r="F65" s="27"/>
      <c r="G65" s="12"/>
      <c r="H65" s="12"/>
      <c r="I65" s="12"/>
      <c r="J65" s="27"/>
      <c r="K65" s="27"/>
      <c r="L65" s="12"/>
      <c r="M65" s="12"/>
    </row>
    <row r="66" spans="3:13" x14ac:dyDescent="0.25">
      <c r="E66" s="27"/>
      <c r="F66" s="27"/>
      <c r="G66" s="12"/>
      <c r="H66" s="12"/>
      <c r="I66" s="12"/>
      <c r="J66" s="27"/>
      <c r="K66" s="27"/>
      <c r="L66" s="12"/>
      <c r="M66" s="12"/>
    </row>
    <row r="67" spans="3:13" x14ac:dyDescent="0.25">
      <c r="C67" s="28"/>
      <c r="D67" s="29"/>
      <c r="E67" s="27"/>
      <c r="F67" s="27"/>
      <c r="G67" s="12"/>
      <c r="H67" s="12"/>
      <c r="I67" s="12"/>
      <c r="J67" s="27"/>
      <c r="K67" s="27"/>
      <c r="L67" s="12"/>
      <c r="M67" s="12"/>
    </row>
    <row r="68" spans="3:13" ht="32.25" customHeight="1" x14ac:dyDescent="0.25">
      <c r="C68" s="30" t="s">
        <v>56</v>
      </c>
      <c r="D68" s="30"/>
      <c r="E68" s="30"/>
      <c r="F68" s="30"/>
      <c r="G68" s="30"/>
      <c r="H68" s="30"/>
      <c r="I68" s="30"/>
      <c r="J68" s="30"/>
      <c r="K68" s="30"/>
      <c r="L68" s="12"/>
      <c r="M68" s="12"/>
    </row>
    <row r="69" spans="3:13" ht="5.0999999999999996" customHeight="1" x14ac:dyDescent="0.25"/>
    <row r="70" spans="3:13" ht="3" customHeight="1" x14ac:dyDescent="0.25">
      <c r="D70" s="29"/>
    </row>
    <row r="71" spans="3:13" ht="36.75" customHeight="1" x14ac:dyDescent="0.25">
      <c r="C71" s="31" t="s">
        <v>57</v>
      </c>
      <c r="D71" s="31"/>
      <c r="E71" s="31"/>
      <c r="F71" s="31"/>
      <c r="G71" s="31"/>
      <c r="H71" s="31"/>
      <c r="I71" s="31"/>
      <c r="J71" s="31"/>
      <c r="K71" s="31"/>
    </row>
  </sheetData>
  <mergeCells count="6">
    <mergeCell ref="C68:K68"/>
    <mergeCell ref="C71:K71"/>
    <mergeCell ref="E7:F7"/>
    <mergeCell ref="G7:H7"/>
    <mergeCell ref="J7:K7"/>
    <mergeCell ref="L7:M7"/>
  </mergeCells>
  <pageMargins left="0.70866141732283472" right="0.70866141732283472" top="0.39370078740157483" bottom="0.19685039370078741" header="0.31496062992125984" footer="0.31496062992125984"/>
  <pageSetup scale="70" orientation="portrait" r:id="rId1"/>
  <headerFooter differentOddEven="1">
    <oddFooter>&amp;L_x000D_&amp;1#&amp;"Calibri"&amp;10&amp;K000000 Confidential Information</oddFooter>
    <evenHeader>&amp;CClassification: Confidential</evenHeader>
    <evenFooter>&amp;L_x000D_&amp;1#&amp;"Calibri"&amp;10&amp;K000000 Confidential Information&amp;CClassification: Confidential&amp;</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031E4-9755-42F2-A98E-5EEF20A95B5F}">
  <sheetPr>
    <pageSetUpPr fitToPage="1"/>
  </sheetPr>
  <dimension ref="B4:AX42"/>
  <sheetViews>
    <sheetView showGridLines="0" zoomScale="80" zoomScaleNormal="80" workbookViewId="0"/>
  </sheetViews>
  <sheetFormatPr defaultRowHeight="15" x14ac:dyDescent="0.25"/>
  <cols>
    <col min="1" max="1" width="5.7109375" customWidth="1"/>
    <col min="2" max="2" width="2.7109375" customWidth="1"/>
    <col min="3" max="3" width="42.28515625" customWidth="1"/>
    <col min="4" max="4" width="12.28515625" customWidth="1"/>
    <col min="5" max="5" width="12.28515625" bestFit="1" customWidth="1"/>
    <col min="6" max="6" width="11.28515625" hidden="1" customWidth="1"/>
    <col min="7" max="7" width="9.140625" hidden="1" customWidth="1"/>
    <col min="8" max="9" width="13.42578125" hidden="1" customWidth="1"/>
    <col min="10" max="10" width="12.28515625" hidden="1" customWidth="1"/>
    <col min="11" max="11" width="9.140625" hidden="1" customWidth="1"/>
    <col min="12" max="12" width="2.42578125" customWidth="1"/>
    <col min="13" max="13" width="12" bestFit="1" customWidth="1"/>
    <col min="14" max="14" width="11.28515625" bestFit="1" customWidth="1"/>
    <col min="15" max="15" width="9.5703125" hidden="1" customWidth="1"/>
    <col min="16" max="16" width="9.140625" hidden="1" customWidth="1"/>
    <col min="17" max="18" width="11.28515625" hidden="1" customWidth="1"/>
    <col min="19" max="19" width="9.5703125" hidden="1" customWidth="1"/>
    <col min="20" max="20" width="9.140625" hidden="1" customWidth="1"/>
    <col min="41" max="45" width="11.28515625" bestFit="1" customWidth="1"/>
  </cols>
  <sheetData>
    <row r="4" spans="2:50" ht="24" x14ac:dyDescent="0.4">
      <c r="B4" s="1" t="s">
        <v>0</v>
      </c>
    </row>
    <row r="5" spans="2:50" ht="21.75" thickBot="1" x14ac:dyDescent="0.4">
      <c r="B5" s="2" t="s">
        <v>58</v>
      </c>
      <c r="C5" s="3"/>
      <c r="D5" s="3"/>
      <c r="E5" s="3"/>
      <c r="F5" s="3"/>
      <c r="G5" s="3"/>
      <c r="H5" s="3"/>
      <c r="I5" s="3"/>
      <c r="J5" s="3"/>
      <c r="K5" s="3"/>
      <c r="L5" s="3"/>
      <c r="M5" s="3"/>
      <c r="N5" s="3"/>
      <c r="O5" s="3"/>
      <c r="P5" s="3"/>
      <c r="Q5" s="3"/>
      <c r="R5" s="3"/>
      <c r="S5" s="3"/>
      <c r="T5" s="3"/>
    </row>
    <row r="6" spans="2:50" ht="15" customHeight="1" thickTop="1" x14ac:dyDescent="0.25">
      <c r="B6" s="4" t="s">
        <v>59</v>
      </c>
    </row>
    <row r="7" spans="2:50" x14ac:dyDescent="0.25">
      <c r="D7" s="5" t="s">
        <v>3</v>
      </c>
      <c r="E7" s="5"/>
      <c r="F7" s="6" t="s">
        <v>4</v>
      </c>
      <c r="G7" s="6"/>
      <c r="H7" s="5" t="s">
        <v>3</v>
      </c>
      <c r="I7" s="5"/>
      <c r="J7" s="6" t="s">
        <v>4</v>
      </c>
      <c r="K7" s="6"/>
      <c r="L7" s="7"/>
      <c r="M7" s="5" t="s">
        <v>5</v>
      </c>
      <c r="N7" s="5"/>
      <c r="O7" s="6" t="s">
        <v>4</v>
      </c>
      <c r="P7" s="6"/>
      <c r="Q7" s="5" t="s">
        <v>5</v>
      </c>
      <c r="R7" s="5"/>
      <c r="S7" s="6" t="s">
        <v>4</v>
      </c>
      <c r="T7" s="6"/>
      <c r="AO7">
        <v>1</v>
      </c>
      <c r="AP7">
        <v>2</v>
      </c>
      <c r="AQ7">
        <v>3</v>
      </c>
      <c r="AR7">
        <v>4</v>
      </c>
    </row>
    <row r="8" spans="2:50" ht="18.75" thickBot="1" x14ac:dyDescent="0.4">
      <c r="B8" s="8"/>
      <c r="C8" s="8"/>
      <c r="D8" s="9" t="s">
        <v>60</v>
      </c>
      <c r="E8" s="9" t="s">
        <v>61</v>
      </c>
      <c r="F8" s="10" t="s">
        <v>8</v>
      </c>
      <c r="G8" s="10" t="s">
        <v>9</v>
      </c>
      <c r="H8" s="9" t="s">
        <v>62</v>
      </c>
      <c r="I8" s="9" t="s">
        <v>63</v>
      </c>
      <c r="J8" s="10" t="s">
        <v>8</v>
      </c>
      <c r="K8" s="10" t="s">
        <v>9</v>
      </c>
      <c r="L8" s="10"/>
      <c r="M8" s="9" t="str">
        <f>+D8</f>
        <v>I Trim 25</v>
      </c>
      <c r="N8" s="9" t="str">
        <f>+E8</f>
        <v>I Trim 24</v>
      </c>
      <c r="O8" s="10" t="s">
        <v>8</v>
      </c>
      <c r="P8" s="10" t="s">
        <v>9</v>
      </c>
      <c r="Q8" s="9" t="s">
        <v>64</v>
      </c>
      <c r="R8" s="9" t="s">
        <v>65</v>
      </c>
      <c r="S8" s="10" t="s">
        <v>8</v>
      </c>
      <c r="T8" s="10" t="s">
        <v>9</v>
      </c>
      <c r="AO8" s="9" t="s">
        <v>66</v>
      </c>
      <c r="AP8" s="9" t="s">
        <v>60</v>
      </c>
      <c r="AQ8" s="9" t="s">
        <v>67</v>
      </c>
      <c r="AR8" s="9" t="s">
        <v>68</v>
      </c>
      <c r="AS8" s="9">
        <f>VLOOKUP('[1]Apéndice A'!$D$8,'ER Trim ESP'!$AW$8:$AX$11,2,FALSE)</f>
        <v>1</v>
      </c>
      <c r="AW8" s="32" t="s">
        <v>69</v>
      </c>
      <c r="AX8">
        <v>1</v>
      </c>
    </row>
    <row r="9" spans="2:50" ht="15.75" thickTop="1" x14ac:dyDescent="0.25">
      <c r="B9" s="13"/>
      <c r="D9" s="12"/>
      <c r="E9" s="12"/>
      <c r="F9" s="12"/>
      <c r="G9" s="12"/>
      <c r="H9" s="12"/>
      <c r="I9" s="12"/>
      <c r="J9" s="12"/>
      <c r="K9" s="12"/>
      <c r="L9" s="12"/>
      <c r="M9" s="12"/>
      <c r="N9" s="12"/>
      <c r="O9" s="12"/>
      <c r="P9" s="12"/>
      <c r="Q9" s="12"/>
      <c r="R9" s="12"/>
      <c r="S9" s="12"/>
      <c r="T9" s="12"/>
      <c r="AO9" s="12"/>
      <c r="AP9" s="12"/>
      <c r="AQ9" s="12"/>
      <c r="AR9" s="12"/>
      <c r="AS9" s="12"/>
      <c r="AW9" s="32" t="s">
        <v>70</v>
      </c>
      <c r="AX9">
        <v>2</v>
      </c>
    </row>
    <row r="10" spans="2:50" x14ac:dyDescent="0.25">
      <c r="B10" t="s">
        <v>71</v>
      </c>
      <c r="D10" s="12">
        <v>42152625</v>
      </c>
      <c r="E10" s="12">
        <v>36886769</v>
      </c>
      <c r="F10" s="12">
        <v>5265856</v>
      </c>
      <c r="G10" s="14">
        <v>14.3</v>
      </c>
      <c r="H10" s="12">
        <v>42152625</v>
      </c>
      <c r="I10" s="12">
        <v>36886769</v>
      </c>
      <c r="J10" s="12">
        <v>5265856</v>
      </c>
      <c r="K10" s="14">
        <v>14.3</v>
      </c>
      <c r="L10" s="14"/>
      <c r="M10" s="12">
        <v>2064232</v>
      </c>
      <c r="N10" s="12">
        <v>2170364</v>
      </c>
      <c r="O10" s="12">
        <v>-106132</v>
      </c>
      <c r="P10" s="14">
        <v>-4.9000000000000004</v>
      </c>
      <c r="Q10" s="12">
        <v>2064232</v>
      </c>
      <c r="R10" s="12">
        <v>2170364</v>
      </c>
      <c r="S10" s="12">
        <v>-106132</v>
      </c>
      <c r="T10" s="14">
        <v>-4.9000000000000004</v>
      </c>
      <c r="U10" s="12"/>
      <c r="AO10" s="12">
        <v>2165710</v>
      </c>
      <c r="AP10" s="12"/>
      <c r="AQ10" s="12"/>
      <c r="AR10" s="12"/>
      <c r="AS10" s="12">
        <f>IF($AS$8=1,AO10,0)+IF($AS$8=2,AP10,0)+IF($AS$8=3,AQ10,0)+IF($AS$8=4,AR10,0)</f>
        <v>2165710</v>
      </c>
      <c r="AW10" s="32" t="s">
        <v>72</v>
      </c>
      <c r="AX10">
        <v>3</v>
      </c>
    </row>
    <row r="11" spans="2:50" ht="15.75" thickBot="1" x14ac:dyDescent="0.3">
      <c r="B11" s="25" t="s">
        <v>73</v>
      </c>
      <c r="C11" s="25"/>
      <c r="D11" s="26">
        <v>-29644806</v>
      </c>
      <c r="E11" s="26">
        <v>-24892731</v>
      </c>
      <c r="F11" s="26">
        <v>-4752075</v>
      </c>
      <c r="G11" s="34">
        <v>19.100000000000001</v>
      </c>
      <c r="H11" s="26">
        <v>-29644806</v>
      </c>
      <c r="I11" s="26">
        <v>-24892731</v>
      </c>
      <c r="J11" s="26">
        <v>-4752075</v>
      </c>
      <c r="K11" s="34">
        <v>19.100000000000001</v>
      </c>
      <c r="L11" s="34"/>
      <c r="M11" s="26">
        <v>-1451735</v>
      </c>
      <c r="N11" s="26">
        <v>-1464637</v>
      </c>
      <c r="O11" s="26">
        <v>12902</v>
      </c>
      <c r="P11" s="34">
        <v>-0.9</v>
      </c>
      <c r="Q11" s="26">
        <v>-1451735</v>
      </c>
      <c r="R11" s="26">
        <v>-1464637</v>
      </c>
      <c r="S11" s="26">
        <v>12902</v>
      </c>
      <c r="T11" s="34">
        <v>-0.9</v>
      </c>
      <c r="U11" s="12"/>
      <c r="AO11" s="26">
        <v>-1538017</v>
      </c>
      <c r="AP11" s="26"/>
      <c r="AQ11" s="26"/>
      <c r="AR11" s="26"/>
      <c r="AS11" s="26">
        <f t="shared" ref="AS11:AS12" si="0">IF($AS$8=1,AO11,0)+IF($AS$8=2,AP11,0)+IF($AS$8=3,AQ11,0)+IF($AS$8=4,AR11,0)</f>
        <v>-1538017</v>
      </c>
      <c r="AW11" s="32" t="s">
        <v>74</v>
      </c>
      <c r="AX11">
        <v>4</v>
      </c>
    </row>
    <row r="12" spans="2:50" x14ac:dyDescent="0.25">
      <c r="B12" s="4" t="s">
        <v>75</v>
      </c>
      <c r="C12" s="4"/>
      <c r="D12" s="22">
        <v>12507819</v>
      </c>
      <c r="E12" s="22">
        <v>11994038</v>
      </c>
      <c r="F12" s="22">
        <v>513781</v>
      </c>
      <c r="G12" s="23">
        <v>4.3</v>
      </c>
      <c r="H12" s="22">
        <v>12507819</v>
      </c>
      <c r="I12" s="22">
        <v>11994038</v>
      </c>
      <c r="J12" s="22">
        <v>513781</v>
      </c>
      <c r="K12" s="23">
        <v>4.3</v>
      </c>
      <c r="L12" s="23"/>
      <c r="M12" s="22">
        <v>612497</v>
      </c>
      <c r="N12" s="22">
        <v>705727</v>
      </c>
      <c r="O12" s="22">
        <v>-93230</v>
      </c>
      <c r="P12" s="23">
        <v>-13.2</v>
      </c>
      <c r="Q12" s="22">
        <v>612497</v>
      </c>
      <c r="R12" s="22">
        <v>705727</v>
      </c>
      <c r="S12" s="22">
        <v>-93230</v>
      </c>
      <c r="T12" s="23">
        <v>-13.2</v>
      </c>
      <c r="U12" s="12"/>
      <c r="AO12" s="22">
        <v>627693</v>
      </c>
      <c r="AP12" s="22"/>
      <c r="AQ12" s="22"/>
      <c r="AR12" s="22"/>
      <c r="AS12" s="22">
        <f t="shared" si="0"/>
        <v>627693</v>
      </c>
    </row>
    <row r="13" spans="2:50" x14ac:dyDescent="0.25">
      <c r="B13" s="4"/>
      <c r="C13" s="4"/>
      <c r="D13" s="22"/>
      <c r="E13" s="22"/>
      <c r="F13" s="22"/>
      <c r="G13" s="23"/>
      <c r="H13" s="22"/>
      <c r="I13" s="22"/>
      <c r="J13" s="22"/>
      <c r="K13" s="23"/>
      <c r="L13" s="23"/>
      <c r="M13" s="22"/>
      <c r="N13" s="22"/>
      <c r="O13" s="22"/>
      <c r="P13" s="23"/>
      <c r="Q13" s="22"/>
      <c r="R13" s="22"/>
      <c r="S13" s="22"/>
      <c r="T13" s="23"/>
      <c r="U13" s="12"/>
      <c r="AO13" s="22"/>
      <c r="AP13" s="22"/>
      <c r="AQ13" s="22"/>
      <c r="AR13" s="22"/>
      <c r="AS13" s="22"/>
    </row>
    <row r="14" spans="2:50" x14ac:dyDescent="0.25">
      <c r="B14" t="s">
        <v>76</v>
      </c>
      <c r="D14" s="12">
        <v>-7079660</v>
      </c>
      <c r="E14" s="12">
        <v>-6440749</v>
      </c>
      <c r="F14" s="12">
        <v>-638911</v>
      </c>
      <c r="G14" s="14">
        <v>9.9</v>
      </c>
      <c r="H14" s="12">
        <v>-7079660</v>
      </c>
      <c r="I14" s="12">
        <v>-6440749</v>
      </c>
      <c r="J14" s="12">
        <v>-638911</v>
      </c>
      <c r="K14" s="14">
        <v>9.9</v>
      </c>
      <c r="L14" s="14"/>
      <c r="M14" s="12">
        <v>-346657</v>
      </c>
      <c r="N14" s="12">
        <v>-379041</v>
      </c>
      <c r="O14" s="12">
        <v>32384</v>
      </c>
      <c r="P14" s="14">
        <v>-8.5</v>
      </c>
      <c r="Q14" s="12">
        <v>-346657</v>
      </c>
      <c r="R14" s="12">
        <v>-379041</v>
      </c>
      <c r="S14" s="12">
        <v>32384</v>
      </c>
      <c r="T14" s="14">
        <v>-8.5</v>
      </c>
      <c r="U14" s="12"/>
      <c r="AO14" s="12">
        <v>-364503</v>
      </c>
      <c r="AP14" s="12"/>
      <c r="AQ14" s="12"/>
      <c r="AR14" s="12"/>
      <c r="AS14" s="12">
        <f t="shared" ref="AS14:AS17" si="1">IF($AS$8=1,AO14,0)+IF($AS$8=2,AP14,0)+IF($AS$8=3,AQ14,0)+IF($AS$8=4,AR14,0)</f>
        <v>-364503</v>
      </c>
    </row>
    <row r="15" spans="2:50" x14ac:dyDescent="0.25">
      <c r="B15" t="s">
        <v>77</v>
      </c>
      <c r="D15" s="12">
        <v>-2188381</v>
      </c>
      <c r="E15" s="12">
        <v>-2125746</v>
      </c>
      <c r="F15" s="12">
        <v>-62635</v>
      </c>
      <c r="G15" s="14">
        <v>2.9</v>
      </c>
      <c r="H15" s="12">
        <v>-2188381</v>
      </c>
      <c r="I15" s="12">
        <v>-2125746</v>
      </c>
      <c r="J15" s="12">
        <v>-62635</v>
      </c>
      <c r="K15" s="14">
        <v>2.9</v>
      </c>
      <c r="L15" s="14"/>
      <c r="M15" s="12">
        <v>-107124</v>
      </c>
      <c r="N15" s="12">
        <v>-125005</v>
      </c>
      <c r="O15" s="12">
        <v>17881</v>
      </c>
      <c r="P15" s="14">
        <v>-14.3</v>
      </c>
      <c r="Q15" s="12">
        <v>-107124</v>
      </c>
      <c r="R15" s="12">
        <v>-125005</v>
      </c>
      <c r="S15" s="12">
        <v>17881</v>
      </c>
      <c r="T15" s="14">
        <v>-14.3</v>
      </c>
      <c r="U15" s="12"/>
      <c r="AO15" s="12">
        <v>-120129</v>
      </c>
      <c r="AP15" s="12"/>
      <c r="AQ15" s="12"/>
      <c r="AR15" s="12"/>
      <c r="AS15" s="12">
        <f t="shared" si="1"/>
        <v>-120129</v>
      </c>
    </row>
    <row r="16" spans="2:50" ht="15.75" thickBot="1" x14ac:dyDescent="0.3">
      <c r="B16" s="25" t="s">
        <v>78</v>
      </c>
      <c r="C16" s="25"/>
      <c r="D16" s="26">
        <v>76879</v>
      </c>
      <c r="E16" s="26">
        <v>26326</v>
      </c>
      <c r="F16" s="26">
        <v>50553</v>
      </c>
      <c r="G16" s="34">
        <v>192</v>
      </c>
      <c r="H16" s="26">
        <v>76879</v>
      </c>
      <c r="I16" s="26">
        <v>26326</v>
      </c>
      <c r="J16" s="26">
        <v>50553</v>
      </c>
      <c r="K16" s="34">
        <v>192</v>
      </c>
      <c r="L16" s="34"/>
      <c r="M16" s="26">
        <v>3782</v>
      </c>
      <c r="N16" s="26">
        <v>1553</v>
      </c>
      <c r="O16" s="26">
        <v>2229</v>
      </c>
      <c r="P16" s="34">
        <v>143.5</v>
      </c>
      <c r="Q16" s="26">
        <v>3782</v>
      </c>
      <c r="R16" s="26">
        <v>1553</v>
      </c>
      <c r="S16" s="26">
        <v>2229</v>
      </c>
      <c r="T16" s="34">
        <v>143.5</v>
      </c>
      <c r="U16" s="12"/>
      <c r="AO16" s="26">
        <v>2100</v>
      </c>
      <c r="AP16" s="26"/>
      <c r="AQ16" s="26"/>
      <c r="AR16" s="26"/>
      <c r="AS16" s="26">
        <f t="shared" si="1"/>
        <v>2100</v>
      </c>
    </row>
    <row r="17" spans="2:45" x14ac:dyDescent="0.25">
      <c r="B17" s="4" t="s">
        <v>79</v>
      </c>
      <c r="C17" s="4"/>
      <c r="D17" s="22">
        <v>3316657</v>
      </c>
      <c r="E17" s="22">
        <v>3453869</v>
      </c>
      <c r="F17" s="22">
        <v>-137212</v>
      </c>
      <c r="G17" s="23">
        <v>-4</v>
      </c>
      <c r="H17" s="22">
        <v>3316657</v>
      </c>
      <c r="I17" s="22">
        <v>3453869</v>
      </c>
      <c r="J17" s="22">
        <v>-137212</v>
      </c>
      <c r="K17" s="23">
        <v>-4</v>
      </c>
      <c r="L17" s="23"/>
      <c r="M17" s="22">
        <v>162498</v>
      </c>
      <c r="N17" s="22">
        <v>203234</v>
      </c>
      <c r="O17" s="22">
        <v>-40736</v>
      </c>
      <c r="P17" s="23">
        <v>-20</v>
      </c>
      <c r="Q17" s="22">
        <v>162498</v>
      </c>
      <c r="R17" s="22">
        <v>203234</v>
      </c>
      <c r="S17" s="22">
        <v>-40736</v>
      </c>
      <c r="T17" s="23">
        <v>-20</v>
      </c>
      <c r="U17" s="12"/>
      <c r="AO17" s="22">
        <v>145161</v>
      </c>
      <c r="AP17" s="22"/>
      <c r="AQ17" s="22"/>
      <c r="AR17" s="22"/>
      <c r="AS17" s="22">
        <f t="shared" si="1"/>
        <v>145161</v>
      </c>
    </row>
    <row r="18" spans="2:45" x14ac:dyDescent="0.25">
      <c r="B18" s="4"/>
      <c r="C18" s="4"/>
      <c r="D18" s="4"/>
      <c r="E18" s="22"/>
      <c r="F18" s="4"/>
      <c r="G18" s="4"/>
      <c r="H18" s="4"/>
      <c r="I18" s="4"/>
      <c r="J18" s="4"/>
      <c r="K18" s="4"/>
      <c r="L18" s="4"/>
      <c r="M18" s="4"/>
      <c r="N18" s="4"/>
      <c r="O18" s="4"/>
      <c r="P18" s="4"/>
      <c r="Q18" s="4"/>
      <c r="R18" s="4"/>
      <c r="S18" s="4"/>
      <c r="T18" s="4"/>
      <c r="U18" s="12"/>
      <c r="AO18" s="4"/>
      <c r="AP18" s="4"/>
      <c r="AQ18" s="4"/>
      <c r="AR18" s="4"/>
      <c r="AS18" s="4"/>
    </row>
    <row r="19" spans="2:45" x14ac:dyDescent="0.25">
      <c r="B19" t="s">
        <v>80</v>
      </c>
      <c r="D19" s="12">
        <v>85922</v>
      </c>
      <c r="E19" s="12">
        <v>142822</v>
      </c>
      <c r="F19" s="12">
        <v>-56900</v>
      </c>
      <c r="G19" s="14">
        <v>-39.799999999999997</v>
      </c>
      <c r="H19" s="12">
        <v>85922</v>
      </c>
      <c r="I19" s="12">
        <v>142822</v>
      </c>
      <c r="J19" s="12">
        <v>-56900</v>
      </c>
      <c r="K19" s="14">
        <v>-39.799999999999997</v>
      </c>
      <c r="L19" s="14"/>
      <c r="M19" s="12">
        <v>4204</v>
      </c>
      <c r="N19" s="12">
        <v>8423</v>
      </c>
      <c r="O19" s="12">
        <v>-4219</v>
      </c>
      <c r="P19" s="14">
        <v>-50.1</v>
      </c>
      <c r="Q19" s="12">
        <v>4204</v>
      </c>
      <c r="R19" s="12">
        <v>8423</v>
      </c>
      <c r="S19" s="12">
        <v>-4219</v>
      </c>
      <c r="T19" s="14">
        <v>-50.1</v>
      </c>
      <c r="U19" s="12"/>
      <c r="AO19" s="12">
        <v>5453</v>
      </c>
      <c r="AP19" s="12"/>
      <c r="AQ19" s="12"/>
      <c r="AR19" s="12"/>
      <c r="AS19" s="12">
        <f t="shared" ref="AS19:AS23" si="2">IF($AS$8=1,AO19,0)+IF($AS$8=2,AP19,0)+IF($AS$8=3,AQ19,0)+IF($AS$8=4,AR19,0)</f>
        <v>5453</v>
      </c>
    </row>
    <row r="20" spans="2:45" x14ac:dyDescent="0.25">
      <c r="B20" t="s">
        <v>81</v>
      </c>
      <c r="D20" s="12">
        <v>-1133639</v>
      </c>
      <c r="E20" s="12">
        <v>-858195</v>
      </c>
      <c r="F20" s="12">
        <v>-275444</v>
      </c>
      <c r="G20" s="14">
        <v>32.1</v>
      </c>
      <c r="H20" s="12">
        <v>-1133639</v>
      </c>
      <c r="I20" s="12">
        <v>-858195</v>
      </c>
      <c r="J20" s="12">
        <v>-275444</v>
      </c>
      <c r="K20" s="14">
        <v>32.1</v>
      </c>
      <c r="L20" s="14"/>
      <c r="M20" s="12">
        <v>-55507</v>
      </c>
      <c r="N20" s="12">
        <v>-50534</v>
      </c>
      <c r="O20" s="12">
        <v>-4973</v>
      </c>
      <c r="P20" s="14">
        <v>9.8000000000000007</v>
      </c>
      <c r="Q20" s="12">
        <v>-55507</v>
      </c>
      <c r="R20" s="12">
        <v>-50534</v>
      </c>
      <c r="S20" s="12">
        <v>-4973</v>
      </c>
      <c r="T20" s="14">
        <v>9.8000000000000007</v>
      </c>
      <c r="U20" s="12"/>
      <c r="AO20" s="12">
        <v>-60042</v>
      </c>
      <c r="AP20" s="12"/>
      <c r="AQ20" s="12"/>
      <c r="AR20" s="12"/>
      <c r="AS20" s="12">
        <f t="shared" si="2"/>
        <v>-60042</v>
      </c>
    </row>
    <row r="21" spans="2:45" x14ac:dyDescent="0.25">
      <c r="B21" t="s">
        <v>82</v>
      </c>
      <c r="D21" s="12">
        <v>-50162</v>
      </c>
      <c r="E21" s="12">
        <v>-541533</v>
      </c>
      <c r="F21" s="12">
        <v>491371</v>
      </c>
      <c r="G21" s="14">
        <v>-90.7</v>
      </c>
      <c r="H21" s="12">
        <v>-50162</v>
      </c>
      <c r="I21" s="12">
        <v>-541533</v>
      </c>
      <c r="J21" s="12">
        <v>491371</v>
      </c>
      <c r="K21" s="14">
        <v>-90.7</v>
      </c>
      <c r="L21" s="14"/>
      <c r="M21" s="12">
        <v>-2424</v>
      </c>
      <c r="N21" s="12">
        <v>-32218</v>
      </c>
      <c r="O21" s="12">
        <v>29794</v>
      </c>
      <c r="P21" s="14">
        <v>-92.5</v>
      </c>
      <c r="Q21" s="12">
        <v>-2424</v>
      </c>
      <c r="R21" s="12">
        <v>-32218</v>
      </c>
      <c r="S21" s="12">
        <v>29794</v>
      </c>
      <c r="T21" s="14">
        <v>-92.5</v>
      </c>
      <c r="U21" s="12"/>
      <c r="AO21" s="12">
        <v>-38661</v>
      </c>
      <c r="AP21" s="12"/>
      <c r="AQ21" s="12"/>
      <c r="AR21" s="12"/>
      <c r="AS21" s="12">
        <f t="shared" si="2"/>
        <v>-38661</v>
      </c>
    </row>
    <row r="22" spans="2:45" ht="15.75" thickBot="1" x14ac:dyDescent="0.3">
      <c r="B22" s="25" t="s">
        <v>83</v>
      </c>
      <c r="C22" s="25"/>
      <c r="D22" s="26">
        <v>0</v>
      </c>
      <c r="E22" s="26">
        <v>0</v>
      </c>
      <c r="F22" s="26">
        <v>0</v>
      </c>
      <c r="G22" s="34">
        <v>0</v>
      </c>
      <c r="H22" s="26">
        <v>0</v>
      </c>
      <c r="I22" s="26">
        <v>0</v>
      </c>
      <c r="J22" s="26">
        <v>0</v>
      </c>
      <c r="K22" s="34">
        <v>0</v>
      </c>
      <c r="L22" s="34"/>
      <c r="M22" s="26">
        <v>0</v>
      </c>
      <c r="N22" s="26">
        <v>0</v>
      </c>
      <c r="O22" s="26">
        <v>0</v>
      </c>
      <c r="P22" s="34">
        <v>0</v>
      </c>
      <c r="Q22" s="26">
        <v>0</v>
      </c>
      <c r="R22" s="26">
        <v>0</v>
      </c>
      <c r="S22" s="26">
        <v>0</v>
      </c>
      <c r="T22" s="34">
        <v>0</v>
      </c>
      <c r="U22" s="12"/>
      <c r="AO22" s="26">
        <v>190</v>
      </c>
      <c r="AP22" s="26"/>
      <c r="AQ22" s="26"/>
      <c r="AR22" s="26"/>
      <c r="AS22" s="26">
        <f t="shared" si="2"/>
        <v>190</v>
      </c>
    </row>
    <row r="23" spans="2:45" x14ac:dyDescent="0.25">
      <c r="B23" s="4" t="s">
        <v>84</v>
      </c>
      <c r="C23" s="4"/>
      <c r="D23" s="22">
        <v>2218778</v>
      </c>
      <c r="E23" s="22">
        <v>2196963</v>
      </c>
      <c r="F23" s="22">
        <v>21815</v>
      </c>
      <c r="G23" s="22">
        <v>1</v>
      </c>
      <c r="H23" s="22">
        <v>2218778</v>
      </c>
      <c r="I23" s="22">
        <v>2196963</v>
      </c>
      <c r="J23" s="22">
        <v>21815</v>
      </c>
      <c r="K23" s="23">
        <v>1</v>
      </c>
      <c r="L23" s="23"/>
      <c r="M23" s="22">
        <v>108771</v>
      </c>
      <c r="N23" s="22">
        <v>128905</v>
      </c>
      <c r="O23" s="22">
        <v>-20134</v>
      </c>
      <c r="P23" s="23">
        <v>-15.6</v>
      </c>
      <c r="Q23" s="22">
        <v>108771</v>
      </c>
      <c r="R23" s="22">
        <v>128905</v>
      </c>
      <c r="S23" s="22">
        <v>-20134</v>
      </c>
      <c r="T23" s="23">
        <v>-15.6</v>
      </c>
      <c r="U23" s="12"/>
      <c r="V23" s="35"/>
      <c r="AO23" s="22">
        <v>52101</v>
      </c>
      <c r="AP23" s="22"/>
      <c r="AQ23" s="22"/>
      <c r="AR23" s="22"/>
      <c r="AS23" s="22">
        <f t="shared" si="2"/>
        <v>52101</v>
      </c>
    </row>
    <row r="24" spans="2:45" x14ac:dyDescent="0.25">
      <c r="B24" s="4"/>
      <c r="C24" s="4"/>
      <c r="D24" s="4"/>
      <c r="E24" s="4"/>
      <c r="F24" s="4"/>
      <c r="G24" s="4"/>
      <c r="H24" s="4"/>
      <c r="I24" s="4"/>
      <c r="J24" s="4"/>
      <c r="K24" s="4"/>
      <c r="L24" s="4"/>
      <c r="M24" s="4"/>
      <c r="N24" s="4"/>
      <c r="O24" s="4"/>
      <c r="P24" s="4"/>
      <c r="Q24" s="4"/>
      <c r="R24" s="4"/>
      <c r="S24" s="4"/>
      <c r="T24" s="4"/>
      <c r="U24" s="12"/>
      <c r="AO24" s="4"/>
      <c r="AP24" s="4"/>
      <c r="AQ24" s="4"/>
      <c r="AR24" s="4"/>
      <c r="AS24" s="4"/>
    </row>
    <row r="25" spans="2:45" ht="15.75" thickBot="1" x14ac:dyDescent="0.3">
      <c r="B25" s="25" t="s">
        <v>85</v>
      </c>
      <c r="C25" s="25"/>
      <c r="D25" s="26">
        <v>-862679</v>
      </c>
      <c r="E25" s="26">
        <v>-1024766</v>
      </c>
      <c r="F25" s="26">
        <v>162087</v>
      </c>
      <c r="G25" s="34">
        <v>-15.8</v>
      </c>
      <c r="H25" s="26">
        <v>-862679</v>
      </c>
      <c r="I25" s="26">
        <v>-1024766</v>
      </c>
      <c r="J25" s="26">
        <v>162087</v>
      </c>
      <c r="K25" s="34">
        <v>-15.8</v>
      </c>
      <c r="L25" s="34"/>
      <c r="M25" s="26">
        <v>-42289</v>
      </c>
      <c r="N25" s="26">
        <v>-60349</v>
      </c>
      <c r="O25" s="26">
        <v>18060</v>
      </c>
      <c r="P25" s="34">
        <v>-29.9</v>
      </c>
      <c r="Q25" s="26">
        <v>-42289</v>
      </c>
      <c r="R25" s="26">
        <v>-60349</v>
      </c>
      <c r="S25" s="26">
        <v>18060</v>
      </c>
      <c r="T25" s="34">
        <v>-29.9</v>
      </c>
      <c r="U25" s="12"/>
      <c r="AO25" s="26">
        <v>-39112</v>
      </c>
      <c r="AP25" s="26"/>
      <c r="AQ25" s="26"/>
      <c r="AR25" s="26"/>
      <c r="AS25" s="26">
        <f t="shared" ref="AS25:AS26" si="3">IF($AS$8=1,AO25,0)+IF($AS$8=2,AP25,0)+IF($AS$8=3,AQ25,0)+IF($AS$8=4,AR25,0)</f>
        <v>-39112</v>
      </c>
    </row>
    <row r="26" spans="2:45" x14ac:dyDescent="0.25">
      <c r="B26" s="4" t="s">
        <v>86</v>
      </c>
      <c r="C26" s="4"/>
      <c r="D26" s="22">
        <v>1356099</v>
      </c>
      <c r="E26" s="22">
        <v>1172197</v>
      </c>
      <c r="F26" s="22">
        <v>183902</v>
      </c>
      <c r="G26" s="23">
        <v>15.7</v>
      </c>
      <c r="H26" s="22">
        <v>1356099</v>
      </c>
      <c r="I26" s="22">
        <v>1172197</v>
      </c>
      <c r="J26" s="22">
        <v>183902</v>
      </c>
      <c r="K26" s="23">
        <v>15.7</v>
      </c>
      <c r="L26" s="23"/>
      <c r="M26" s="22">
        <v>66482</v>
      </c>
      <c r="N26" s="22">
        <v>68556</v>
      </c>
      <c r="O26" s="22">
        <v>-2074</v>
      </c>
      <c r="P26" s="23">
        <v>-3</v>
      </c>
      <c r="Q26" s="22">
        <v>66482</v>
      </c>
      <c r="R26" s="22">
        <v>68556</v>
      </c>
      <c r="S26" s="22">
        <v>-2074</v>
      </c>
      <c r="T26" s="23">
        <v>-3</v>
      </c>
      <c r="U26" s="12"/>
      <c r="AO26" s="22">
        <v>12989</v>
      </c>
      <c r="AP26" s="22"/>
      <c r="AQ26" s="22"/>
      <c r="AR26" s="22"/>
      <c r="AS26" s="22">
        <f t="shared" si="3"/>
        <v>12989</v>
      </c>
    </row>
    <row r="27" spans="2:45" x14ac:dyDescent="0.25">
      <c r="U27" s="12"/>
    </row>
    <row r="28" spans="2:45" x14ac:dyDescent="0.25">
      <c r="B28" t="s">
        <v>87</v>
      </c>
      <c r="D28" s="36"/>
      <c r="M28" s="36"/>
      <c r="Q28" s="37"/>
      <c r="U28" s="12"/>
    </row>
    <row r="29" spans="2:45" x14ac:dyDescent="0.25">
      <c r="U29" s="12"/>
    </row>
    <row r="30" spans="2:45" ht="15.75" thickBot="1" x14ac:dyDescent="0.3">
      <c r="B30" s="38" t="s">
        <v>88</v>
      </c>
      <c r="C30" s="3"/>
      <c r="D30" s="39">
        <v>1347822</v>
      </c>
      <c r="E30" s="39">
        <v>1162347</v>
      </c>
      <c r="F30" s="39">
        <v>185475</v>
      </c>
      <c r="G30" s="40">
        <v>16</v>
      </c>
      <c r="H30" s="39">
        <v>1347822</v>
      </c>
      <c r="I30" s="39">
        <v>1162347</v>
      </c>
      <c r="J30" s="39">
        <v>185475</v>
      </c>
      <c r="K30" s="40">
        <v>16</v>
      </c>
      <c r="L30" s="40"/>
      <c r="M30" s="39">
        <v>66077</v>
      </c>
      <c r="N30" s="39">
        <v>67977</v>
      </c>
      <c r="O30" s="39">
        <v>-1900</v>
      </c>
      <c r="P30" s="40">
        <v>-2.8</v>
      </c>
      <c r="Q30" s="39">
        <v>66077</v>
      </c>
      <c r="R30" s="39">
        <v>67977</v>
      </c>
      <c r="S30" s="39">
        <v>-1900</v>
      </c>
      <c r="T30" s="40">
        <v>-2.8</v>
      </c>
      <c r="U30" s="12"/>
      <c r="AO30" s="39">
        <v>12278</v>
      </c>
      <c r="AP30" s="39"/>
      <c r="AQ30" s="39"/>
      <c r="AR30" s="39"/>
      <c r="AS30" s="39">
        <f>IF($AS$8=1,AO30,0)+IF($AS$8=2,AP30,0)+IF($AS$8=3,AQ30,0)+IF($AS$8=4,AR30,0)</f>
        <v>12278</v>
      </c>
    </row>
    <row r="31" spans="2:45" ht="15.75" thickTop="1" x14ac:dyDescent="0.25">
      <c r="U31" s="12"/>
    </row>
    <row r="32" spans="2:45" ht="15.75" thickBot="1" x14ac:dyDescent="0.3">
      <c r="B32" s="38" t="s">
        <v>89</v>
      </c>
      <c r="C32" s="3"/>
      <c r="D32" s="39">
        <v>8277</v>
      </c>
      <c r="E32" s="39">
        <v>9850</v>
      </c>
      <c r="F32" s="39">
        <v>-1573</v>
      </c>
      <c r="G32" s="40">
        <v>-16</v>
      </c>
      <c r="H32" s="39">
        <v>8277</v>
      </c>
      <c r="I32" s="39">
        <v>9850</v>
      </c>
      <c r="J32" s="39">
        <v>-1573</v>
      </c>
      <c r="K32" s="40">
        <v>-16</v>
      </c>
      <c r="L32" s="40"/>
      <c r="M32" s="39">
        <v>405</v>
      </c>
      <c r="N32" s="39">
        <v>579</v>
      </c>
      <c r="O32" s="39">
        <v>-174</v>
      </c>
      <c r="P32" s="40">
        <v>-30.1</v>
      </c>
      <c r="Q32" s="39">
        <v>405</v>
      </c>
      <c r="R32" s="39">
        <v>579</v>
      </c>
      <c r="S32" s="39">
        <v>-174</v>
      </c>
      <c r="T32" s="40">
        <v>-30.1</v>
      </c>
      <c r="U32" s="12"/>
      <c r="AO32" s="39">
        <v>711</v>
      </c>
      <c r="AP32" s="39"/>
      <c r="AQ32" s="39"/>
      <c r="AR32" s="39"/>
      <c r="AS32" s="39">
        <f>IF($AS$8=1,AO32,0)+IF($AS$8=2,AP32,0)+IF($AS$8=3,AQ32,0)+IF($AS$8=4,AR32,0)</f>
        <v>711</v>
      </c>
    </row>
    <row r="33" spans="2:18" ht="15.75" thickTop="1" x14ac:dyDescent="0.25">
      <c r="B33" s="28"/>
      <c r="C33" s="29"/>
    </row>
    <row r="34" spans="2:18" ht="34.5" customHeight="1" x14ac:dyDescent="0.25">
      <c r="B34" s="41" t="s">
        <v>90</v>
      </c>
      <c r="C34" s="41"/>
      <c r="D34" s="41"/>
      <c r="E34" s="41"/>
      <c r="F34" s="41"/>
      <c r="G34" s="41"/>
      <c r="H34" s="41"/>
      <c r="I34" s="41"/>
      <c r="J34" s="41"/>
      <c r="K34" s="41"/>
      <c r="L34" s="41"/>
      <c r="M34" s="41"/>
      <c r="N34" s="41"/>
      <c r="Q34" s="35"/>
      <c r="R34" s="35"/>
    </row>
    <row r="35" spans="2:18" ht="5.0999999999999996" customHeight="1" x14ac:dyDescent="0.25">
      <c r="B35" s="41"/>
      <c r="C35" s="41"/>
      <c r="D35" s="41"/>
      <c r="E35" s="41"/>
      <c r="F35" s="41"/>
      <c r="G35" s="41"/>
      <c r="H35" s="41"/>
      <c r="I35" s="41"/>
      <c r="J35" s="41"/>
      <c r="K35" s="41"/>
      <c r="L35" s="41"/>
      <c r="M35" s="41"/>
      <c r="N35" s="41"/>
    </row>
    <row r="36" spans="2:18" x14ac:dyDescent="0.25">
      <c r="B36" s="28"/>
      <c r="C36" s="29"/>
      <c r="M36" s="35"/>
      <c r="N36" s="35"/>
      <c r="Q36" s="35"/>
      <c r="R36" s="35"/>
    </row>
    <row r="37" spans="2:18" x14ac:dyDescent="0.25">
      <c r="B37" s="29"/>
      <c r="C37" s="29"/>
      <c r="E37" s="33"/>
      <c r="F37" s="33"/>
      <c r="G37" s="33"/>
    </row>
    <row r="40" spans="2:18" x14ac:dyDescent="0.25">
      <c r="H40" s="42"/>
    </row>
    <row r="41" spans="2:18" x14ac:dyDescent="0.25">
      <c r="H41" s="42"/>
    </row>
    <row r="42" spans="2:18" x14ac:dyDescent="0.25">
      <c r="H42" s="33"/>
    </row>
  </sheetData>
  <mergeCells count="9">
    <mergeCell ref="Q7:R7"/>
    <mergeCell ref="S7:T7"/>
    <mergeCell ref="B34:N35"/>
    <mergeCell ref="D7:E7"/>
    <mergeCell ref="F7:G7"/>
    <mergeCell ref="H7:I7"/>
    <mergeCell ref="J7:K7"/>
    <mergeCell ref="M7:N7"/>
    <mergeCell ref="O7:P7"/>
  </mergeCells>
  <pageMargins left="1" right="1" top="1" bottom="1" header="0.5" footer="0.5"/>
  <pageSetup scale="86" fitToHeight="0" orientation="portrait" r:id="rId1"/>
  <headerFooter differentOddEven="1">
    <oddFooter>&amp;L_x000D_&amp;1#&amp;"Calibri"&amp;10&amp;K000000 Confidential Information</oddFooter>
    <evenFooter>&amp;L_x000D_&amp;1#&amp;"Calibri"&amp;10&amp;K000000 Confidential Information</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B383E-2824-4228-9EBC-149790D51011}">
  <sheetPr>
    <pageSetUpPr fitToPage="1"/>
  </sheetPr>
  <dimension ref="B2:U63"/>
  <sheetViews>
    <sheetView showGridLines="0" zoomScale="80" zoomScaleNormal="80" workbookViewId="0"/>
  </sheetViews>
  <sheetFormatPr defaultRowHeight="15" x14ac:dyDescent="0.25"/>
  <cols>
    <col min="1" max="1" width="5.7109375" customWidth="1"/>
    <col min="2" max="2" width="2.7109375" customWidth="1"/>
    <col min="3" max="3" width="68.7109375" bestFit="1" customWidth="1"/>
    <col min="4" max="4" width="12.28515625" bestFit="1" customWidth="1"/>
    <col min="5" max="5" width="13.5703125" bestFit="1" customWidth="1"/>
    <col min="6" max="6" width="11.28515625" hidden="1" customWidth="1"/>
    <col min="7" max="7" width="10.140625" hidden="1" customWidth="1"/>
    <col min="8" max="8" width="13" hidden="1" customWidth="1"/>
    <col min="9" max="10" width="12.28515625" hidden="1" customWidth="1"/>
    <col min="11" max="11" width="9.140625" hidden="1" customWidth="1"/>
    <col min="12" max="12" width="3.28515625" customWidth="1"/>
    <col min="13" max="13" width="11.28515625" bestFit="1" customWidth="1"/>
    <col min="14" max="14" width="11.140625" bestFit="1" customWidth="1"/>
    <col min="15" max="15" width="9.5703125" hidden="1" customWidth="1"/>
    <col min="16" max="16" width="9.140625" hidden="1" customWidth="1"/>
    <col min="17" max="17" width="11.28515625" hidden="1" customWidth="1"/>
    <col min="18" max="18" width="9.5703125" hidden="1" customWidth="1"/>
    <col min="19" max="19" width="11.28515625" hidden="1" customWidth="1"/>
    <col min="20" max="20" width="9.140625" hidden="1" customWidth="1"/>
  </cols>
  <sheetData>
    <row r="2" spans="2:21" x14ac:dyDescent="0.25">
      <c r="H2" s="43">
        <v>811189.16599999997</v>
      </c>
      <c r="I2" s="43">
        <v>19.035920000000001</v>
      </c>
    </row>
    <row r="3" spans="2:21" x14ac:dyDescent="0.25">
      <c r="H3" s="43">
        <f>+H2/I2</f>
        <v>42613.604490878293</v>
      </c>
      <c r="I3" s="43"/>
    </row>
    <row r="4" spans="2:21" ht="24" x14ac:dyDescent="0.4">
      <c r="B4" s="1" t="s">
        <v>0</v>
      </c>
      <c r="Q4" s="12"/>
      <c r="R4" s="12"/>
    </row>
    <row r="5" spans="2:21" ht="21.75" thickBot="1" x14ac:dyDescent="0.4">
      <c r="B5" s="2" t="s">
        <v>91</v>
      </c>
      <c r="C5" s="3"/>
      <c r="D5" s="3"/>
      <c r="E5" s="3"/>
      <c r="F5" s="3"/>
      <c r="G5" s="3"/>
      <c r="H5" s="3"/>
      <c r="I5" s="3"/>
      <c r="J5" s="3"/>
      <c r="K5" s="3"/>
      <c r="L5" s="3"/>
      <c r="M5" s="3"/>
      <c r="N5" s="3"/>
      <c r="O5" s="3"/>
      <c r="P5" s="3"/>
      <c r="Q5" s="3"/>
      <c r="R5" s="3"/>
      <c r="S5" s="3"/>
      <c r="T5" s="3"/>
    </row>
    <row r="6" spans="2:21" ht="15" customHeight="1" thickTop="1" x14ac:dyDescent="0.25">
      <c r="B6" s="4" t="s">
        <v>2</v>
      </c>
    </row>
    <row r="7" spans="2:21" x14ac:dyDescent="0.25">
      <c r="D7" s="5" t="s">
        <v>3</v>
      </c>
      <c r="E7" s="5"/>
      <c r="F7" s="6" t="s">
        <v>4</v>
      </c>
      <c r="G7" s="6"/>
      <c r="H7" s="5" t="s">
        <v>3</v>
      </c>
      <c r="I7" s="5"/>
      <c r="J7" s="6" t="s">
        <v>4</v>
      </c>
      <c r="K7" s="6"/>
      <c r="L7" s="7"/>
      <c r="M7" s="5" t="s">
        <v>5</v>
      </c>
      <c r="N7" s="5"/>
      <c r="O7" s="6" t="s">
        <v>4</v>
      </c>
      <c r="P7" s="6"/>
      <c r="Q7" s="5" t="s">
        <v>5</v>
      </c>
      <c r="R7" s="5"/>
      <c r="S7" s="6" t="s">
        <v>4</v>
      </c>
      <c r="T7" s="6"/>
    </row>
    <row r="8" spans="2:21" ht="15.75" thickBot="1" x14ac:dyDescent="0.3">
      <c r="B8" s="8"/>
      <c r="C8" s="8"/>
      <c r="D8" s="9" t="str">
        <f>+'[1]ER Trim ESP'!D8</f>
        <v>I Trim 25</v>
      </c>
      <c r="E8" s="9" t="str">
        <f>+'[1]ER Trim ESP'!E8</f>
        <v>I Trim 24</v>
      </c>
      <c r="F8" s="10" t="s">
        <v>8</v>
      </c>
      <c r="G8" s="10" t="s">
        <v>9</v>
      </c>
      <c r="H8" s="9" t="str">
        <f>+'[1]ER Trim ESP'!H8</f>
        <v>Acum 24</v>
      </c>
      <c r="I8" s="9" t="str">
        <f>+'[1]ER Trim ESP'!I8</f>
        <v>Acum 23</v>
      </c>
      <c r="J8" s="10" t="s">
        <v>8</v>
      </c>
      <c r="K8" s="10" t="s">
        <v>9</v>
      </c>
      <c r="L8" s="10"/>
      <c r="M8" s="9" t="str">
        <f>+D8</f>
        <v>I Trim 25</v>
      </c>
      <c r="N8" s="9" t="str">
        <f>+E8</f>
        <v>I Trim 24</v>
      </c>
      <c r="O8" s="10" t="s">
        <v>8</v>
      </c>
      <c r="P8" s="10" t="s">
        <v>9</v>
      </c>
      <c r="Q8" s="9" t="str">
        <f>+H8</f>
        <v>Acum 24</v>
      </c>
      <c r="R8" s="9" t="str">
        <f>+I8</f>
        <v>Acum 23</v>
      </c>
      <c r="S8" s="10" t="s">
        <v>8</v>
      </c>
      <c r="T8" s="10" t="s">
        <v>9</v>
      </c>
    </row>
    <row r="9" spans="2:21" ht="15.75" thickTop="1" x14ac:dyDescent="0.25">
      <c r="B9" s="11" t="s">
        <v>92</v>
      </c>
      <c r="D9" s="12"/>
      <c r="E9" s="12"/>
      <c r="F9" s="12"/>
      <c r="G9" s="12"/>
      <c r="H9" s="12"/>
      <c r="I9" s="12"/>
      <c r="J9" s="12"/>
      <c r="K9" s="12"/>
      <c r="L9" s="12"/>
      <c r="M9" s="12"/>
      <c r="N9" s="12"/>
      <c r="O9" s="12"/>
      <c r="P9" s="12"/>
      <c r="Q9" s="12"/>
      <c r="R9" s="12"/>
      <c r="S9" s="12"/>
      <c r="T9" s="12"/>
    </row>
    <row r="10" spans="2:21" ht="15.75" thickBot="1" x14ac:dyDescent="0.3">
      <c r="C10" s="44" t="s">
        <v>93</v>
      </c>
      <c r="D10" s="45">
        <v>2218778</v>
      </c>
      <c r="E10" s="45">
        <v>2196963</v>
      </c>
      <c r="F10" s="45">
        <v>21815</v>
      </c>
      <c r="G10" s="46">
        <v>1</v>
      </c>
      <c r="H10" s="45">
        <v>2218778</v>
      </c>
      <c r="I10" s="45">
        <v>2196963</v>
      </c>
      <c r="J10" s="45">
        <v>21815</v>
      </c>
      <c r="K10" s="46">
        <v>1</v>
      </c>
      <c r="L10" s="46"/>
      <c r="M10" s="45">
        <v>108771</v>
      </c>
      <c r="N10" s="45">
        <v>128905</v>
      </c>
      <c r="O10" s="45">
        <v>-20134</v>
      </c>
      <c r="P10" s="46">
        <v>-15.6</v>
      </c>
      <c r="Q10" s="45">
        <v>108771</v>
      </c>
      <c r="R10" s="45">
        <v>128905</v>
      </c>
      <c r="S10" s="45">
        <v>-20134</v>
      </c>
      <c r="T10" s="46">
        <v>-15.6</v>
      </c>
      <c r="U10" s="12"/>
    </row>
    <row r="11" spans="2:21" x14ac:dyDescent="0.25">
      <c r="C11" t="s">
        <v>94</v>
      </c>
      <c r="D11" s="12">
        <v>1133159</v>
      </c>
      <c r="E11" s="12">
        <v>983093</v>
      </c>
      <c r="F11" s="12">
        <v>150066</v>
      </c>
      <c r="G11" s="14">
        <v>15.3</v>
      </c>
      <c r="H11" s="12">
        <v>1133159</v>
      </c>
      <c r="I11" s="12">
        <v>983093</v>
      </c>
      <c r="J11" s="12">
        <v>150066</v>
      </c>
      <c r="K11" s="14">
        <v>15.3</v>
      </c>
      <c r="L11" s="14"/>
      <c r="M11" s="12">
        <v>55490</v>
      </c>
      <c r="N11" s="12">
        <v>57850</v>
      </c>
      <c r="O11" s="12">
        <v>-2360</v>
      </c>
      <c r="P11" s="14">
        <v>-4.0999999999999996</v>
      </c>
      <c r="Q11" s="12">
        <v>55490</v>
      </c>
      <c r="R11" s="12">
        <v>57850</v>
      </c>
      <c r="S11" s="12">
        <v>-2360</v>
      </c>
      <c r="T11" s="14">
        <v>-4.0999999999999996</v>
      </c>
      <c r="U11" s="12"/>
    </row>
    <row r="12" spans="2:21" x14ac:dyDescent="0.25">
      <c r="C12" t="s">
        <v>95</v>
      </c>
      <c r="D12" s="12">
        <v>40672</v>
      </c>
      <c r="E12" s="12">
        <v>46935</v>
      </c>
      <c r="F12" s="12">
        <v>-6263</v>
      </c>
      <c r="G12" s="14">
        <v>-13.3</v>
      </c>
      <c r="H12" s="12">
        <v>40672</v>
      </c>
      <c r="I12" s="12">
        <v>46935</v>
      </c>
      <c r="J12" s="12">
        <v>-6263</v>
      </c>
      <c r="K12" s="14">
        <v>-13.3</v>
      </c>
      <c r="L12" s="14"/>
      <c r="M12" s="12">
        <v>1994</v>
      </c>
      <c r="N12" s="12">
        <v>2763</v>
      </c>
      <c r="O12" s="12">
        <v>-769</v>
      </c>
      <c r="P12" s="14">
        <v>-27.8</v>
      </c>
      <c r="Q12" s="12">
        <v>1994</v>
      </c>
      <c r="R12" s="12">
        <v>2763</v>
      </c>
      <c r="S12" s="12">
        <v>-769</v>
      </c>
      <c r="T12" s="14">
        <v>-27.8</v>
      </c>
      <c r="U12" s="12"/>
    </row>
    <row r="13" spans="2:21" x14ac:dyDescent="0.25">
      <c r="C13" t="s">
        <v>96</v>
      </c>
      <c r="D13" s="12">
        <v>189097</v>
      </c>
      <c r="E13" s="12">
        <v>221308</v>
      </c>
      <c r="F13" s="12">
        <v>-32211</v>
      </c>
      <c r="G13" s="14">
        <v>-14.6</v>
      </c>
      <c r="H13" s="12">
        <v>189097</v>
      </c>
      <c r="I13" s="12">
        <v>221308</v>
      </c>
      <c r="J13" s="12">
        <v>-32211</v>
      </c>
      <c r="K13" s="14">
        <v>-14.6</v>
      </c>
      <c r="L13" s="14"/>
      <c r="M13" s="12">
        <v>9254</v>
      </c>
      <c r="N13" s="12">
        <v>13030</v>
      </c>
      <c r="O13" s="12">
        <v>-3776</v>
      </c>
      <c r="P13" s="14">
        <v>-29</v>
      </c>
      <c r="Q13" s="12">
        <v>9254</v>
      </c>
      <c r="R13" s="12">
        <v>13030</v>
      </c>
      <c r="S13" s="12">
        <v>-3776</v>
      </c>
      <c r="T13" s="14">
        <v>-29</v>
      </c>
      <c r="U13" s="12"/>
    </row>
    <row r="14" spans="2:21" x14ac:dyDescent="0.25">
      <c r="C14" t="s">
        <v>97</v>
      </c>
      <c r="D14" s="12">
        <v>-22538</v>
      </c>
      <c r="E14" s="12">
        <v>-3262</v>
      </c>
      <c r="F14" s="12">
        <v>-19276</v>
      </c>
      <c r="G14" s="14">
        <v>590.9</v>
      </c>
      <c r="H14" s="12">
        <v>-22538</v>
      </c>
      <c r="I14" s="12">
        <v>-3262</v>
      </c>
      <c r="J14" s="12">
        <v>-19276</v>
      </c>
      <c r="K14" s="14">
        <v>590.9</v>
      </c>
      <c r="L14" s="14"/>
      <c r="M14" s="12">
        <v>-1108</v>
      </c>
      <c r="N14" s="12">
        <v>-191</v>
      </c>
      <c r="O14" s="12">
        <v>-917</v>
      </c>
      <c r="P14" s="14">
        <v>480.1</v>
      </c>
      <c r="Q14" s="12">
        <v>-1108</v>
      </c>
      <c r="R14" s="12">
        <v>-191</v>
      </c>
      <c r="S14" s="12">
        <v>-917</v>
      </c>
      <c r="T14" s="14">
        <v>480.1</v>
      </c>
      <c r="U14" s="12"/>
    </row>
    <row r="15" spans="2:21" x14ac:dyDescent="0.25">
      <c r="C15" t="s">
        <v>98</v>
      </c>
      <c r="D15" s="12">
        <v>937459</v>
      </c>
      <c r="E15" s="12">
        <v>603119</v>
      </c>
      <c r="F15" s="12">
        <v>334340</v>
      </c>
      <c r="G15" s="14">
        <v>55.4</v>
      </c>
      <c r="H15" s="12">
        <v>937459</v>
      </c>
      <c r="I15" s="12">
        <v>603119</v>
      </c>
      <c r="J15" s="12">
        <v>334340</v>
      </c>
      <c r="K15" s="14">
        <v>55.4</v>
      </c>
      <c r="L15" s="14"/>
      <c r="M15" s="12">
        <v>45901</v>
      </c>
      <c r="N15" s="12">
        <v>35501</v>
      </c>
      <c r="O15" s="12">
        <v>10400</v>
      </c>
      <c r="P15" s="14">
        <v>29.3</v>
      </c>
      <c r="Q15" s="12">
        <v>45901</v>
      </c>
      <c r="R15" s="12">
        <v>35501</v>
      </c>
      <c r="S15" s="12">
        <v>10400</v>
      </c>
      <c r="T15" s="14">
        <v>29.3</v>
      </c>
      <c r="U15" s="12"/>
    </row>
    <row r="16" spans="2:21" x14ac:dyDescent="0.25">
      <c r="C16" t="s">
        <v>99</v>
      </c>
      <c r="D16" s="12">
        <v>50162</v>
      </c>
      <c r="E16" s="12">
        <v>541533</v>
      </c>
      <c r="F16" s="12">
        <v>-491371</v>
      </c>
      <c r="G16" s="14">
        <v>-90.7</v>
      </c>
      <c r="H16" s="12">
        <v>50162</v>
      </c>
      <c r="I16" s="12">
        <v>541533</v>
      </c>
      <c r="J16" s="12">
        <v>-491371</v>
      </c>
      <c r="K16" s="14">
        <v>-90.7</v>
      </c>
      <c r="L16" s="14"/>
      <c r="M16" s="12">
        <v>2424</v>
      </c>
      <c r="N16" s="12">
        <v>32218</v>
      </c>
      <c r="O16" s="12">
        <v>-29794</v>
      </c>
      <c r="P16" s="14">
        <v>-92.5</v>
      </c>
      <c r="Q16" s="12">
        <v>2424</v>
      </c>
      <c r="R16" s="12">
        <v>32218</v>
      </c>
      <c r="S16" s="12">
        <v>-29794</v>
      </c>
      <c r="T16" s="14">
        <v>-92.5</v>
      </c>
      <c r="U16" s="12"/>
    </row>
    <row r="17" spans="2:21" x14ac:dyDescent="0.25">
      <c r="C17" t="s">
        <v>100</v>
      </c>
      <c r="D17" s="12">
        <v>-21750</v>
      </c>
      <c r="E17" s="12">
        <v>-460557</v>
      </c>
      <c r="F17" s="12">
        <v>438807</v>
      </c>
      <c r="G17" s="14">
        <v>-95.3</v>
      </c>
      <c r="H17" s="12">
        <v>-21750</v>
      </c>
      <c r="I17" s="12">
        <v>-460557</v>
      </c>
      <c r="J17" s="12">
        <v>438807</v>
      </c>
      <c r="K17" s="14">
        <v>-95.3</v>
      </c>
      <c r="L17" s="14"/>
      <c r="M17" s="12">
        <v>144</v>
      </c>
      <c r="N17" s="12">
        <v>-25443</v>
      </c>
      <c r="O17" s="12">
        <v>25587</v>
      </c>
      <c r="P17" s="14">
        <v>-100.6</v>
      </c>
      <c r="Q17" s="12">
        <v>144</v>
      </c>
      <c r="R17" s="12">
        <v>-25443</v>
      </c>
      <c r="S17" s="12">
        <v>25587</v>
      </c>
      <c r="T17" s="14">
        <v>-100.6</v>
      </c>
      <c r="U17" s="12"/>
    </row>
    <row r="18" spans="2:21" x14ac:dyDescent="0.25">
      <c r="C18" t="s">
        <v>101</v>
      </c>
      <c r="D18" s="12">
        <v>-1222665</v>
      </c>
      <c r="E18" s="12">
        <v>-509974</v>
      </c>
      <c r="F18" s="12">
        <v>-712691</v>
      </c>
      <c r="G18" s="14">
        <v>139.80000000000001</v>
      </c>
      <c r="H18" s="12">
        <v>-1222665</v>
      </c>
      <c r="I18" s="12">
        <v>-509974</v>
      </c>
      <c r="J18" s="12">
        <v>-712691</v>
      </c>
      <c r="K18" s="14">
        <v>139.80000000000001</v>
      </c>
      <c r="L18" s="14"/>
      <c r="M18" s="12">
        <v>-60082</v>
      </c>
      <c r="N18" s="12">
        <v>-30087</v>
      </c>
      <c r="O18" s="12">
        <v>-29995</v>
      </c>
      <c r="P18" s="14">
        <v>99.7</v>
      </c>
      <c r="Q18" s="12">
        <v>-60082</v>
      </c>
      <c r="R18" s="12">
        <v>-30087</v>
      </c>
      <c r="S18" s="12">
        <v>-29995</v>
      </c>
      <c r="T18" s="14">
        <v>99.7</v>
      </c>
      <c r="U18" s="12"/>
    </row>
    <row r="19" spans="2:21" x14ac:dyDescent="0.25">
      <c r="C19" t="s">
        <v>102</v>
      </c>
      <c r="D19" s="12">
        <v>-3080740</v>
      </c>
      <c r="E19" s="12">
        <v>-717351</v>
      </c>
      <c r="F19" s="12">
        <v>-2363389</v>
      </c>
      <c r="G19" s="14">
        <v>329.5</v>
      </c>
      <c r="H19" s="12">
        <v>-3080740</v>
      </c>
      <c r="I19" s="12">
        <v>-717351</v>
      </c>
      <c r="J19" s="12">
        <v>-2363389</v>
      </c>
      <c r="K19" s="14">
        <v>329.5</v>
      </c>
      <c r="L19" s="14"/>
      <c r="M19" s="12">
        <v>-147126</v>
      </c>
      <c r="N19" s="12">
        <v>-38707</v>
      </c>
      <c r="O19" s="12">
        <v>-108419</v>
      </c>
      <c r="P19" s="14">
        <v>280.10000000000002</v>
      </c>
      <c r="Q19" s="12">
        <v>-147126</v>
      </c>
      <c r="R19" s="12">
        <v>-38707</v>
      </c>
      <c r="S19" s="12">
        <v>-108419</v>
      </c>
      <c r="T19" s="14">
        <v>280.10000000000002</v>
      </c>
      <c r="U19" s="12"/>
    </row>
    <row r="20" spans="2:21" x14ac:dyDescent="0.25">
      <c r="C20" t="s">
        <v>103</v>
      </c>
      <c r="D20" s="12">
        <v>-1039301</v>
      </c>
      <c r="E20" s="12">
        <v>-918001</v>
      </c>
      <c r="F20" s="12">
        <v>-121300</v>
      </c>
      <c r="G20" s="14">
        <v>13.2</v>
      </c>
      <c r="H20" s="12">
        <v>-1039301</v>
      </c>
      <c r="I20" s="12">
        <v>-918001</v>
      </c>
      <c r="J20" s="12">
        <v>-121300</v>
      </c>
      <c r="K20" s="14">
        <v>13.2</v>
      </c>
      <c r="L20" s="14"/>
      <c r="M20" s="12">
        <v>-50767</v>
      </c>
      <c r="N20" s="12">
        <v>-54304</v>
      </c>
      <c r="O20" s="12">
        <v>3537</v>
      </c>
      <c r="P20" s="14">
        <v>-6.5</v>
      </c>
      <c r="Q20" s="12">
        <v>-50767</v>
      </c>
      <c r="R20" s="12">
        <v>-54304</v>
      </c>
      <c r="S20" s="12">
        <v>3537</v>
      </c>
      <c r="T20" s="14">
        <v>-6.5</v>
      </c>
      <c r="U20" s="12"/>
    </row>
    <row r="21" spans="2:21" x14ac:dyDescent="0.25">
      <c r="C21" t="s">
        <v>104</v>
      </c>
      <c r="D21" s="12">
        <v>-4564</v>
      </c>
      <c r="E21" s="12">
        <v>-23127</v>
      </c>
      <c r="F21" s="12">
        <v>18563</v>
      </c>
      <c r="G21" s="14">
        <v>-80.3</v>
      </c>
      <c r="H21" s="12">
        <v>-4564</v>
      </c>
      <c r="I21" s="12">
        <v>-23127</v>
      </c>
      <c r="J21" s="12">
        <v>18563</v>
      </c>
      <c r="K21" s="14">
        <v>-80.3</v>
      </c>
      <c r="L21" s="14"/>
      <c r="M21" s="12">
        <v>-221</v>
      </c>
      <c r="N21" s="12">
        <v>-1359</v>
      </c>
      <c r="O21" s="12">
        <v>1138</v>
      </c>
      <c r="P21" s="14">
        <v>-83.7</v>
      </c>
      <c r="Q21" s="12">
        <v>-221</v>
      </c>
      <c r="R21" s="12">
        <v>-1359</v>
      </c>
      <c r="S21" s="12">
        <v>1138</v>
      </c>
      <c r="T21" s="14">
        <v>-83.7</v>
      </c>
      <c r="U21" s="12"/>
    </row>
    <row r="22" spans="2:21" x14ac:dyDescent="0.25">
      <c r="D22" s="12"/>
      <c r="E22" s="12"/>
      <c r="F22" s="12"/>
      <c r="G22" s="14"/>
      <c r="H22" s="12"/>
      <c r="I22" s="12"/>
      <c r="J22" s="12"/>
      <c r="K22" s="14"/>
      <c r="L22" s="14"/>
      <c r="M22" s="12"/>
      <c r="N22" s="12"/>
      <c r="O22" s="12"/>
      <c r="P22" s="14"/>
      <c r="Q22" s="12"/>
      <c r="R22" s="12"/>
      <c r="S22" s="12"/>
      <c r="T22" s="14"/>
      <c r="U22" s="12"/>
    </row>
    <row r="23" spans="2:21" ht="15.75" thickBot="1" x14ac:dyDescent="0.3">
      <c r="B23" s="18" t="s">
        <v>105</v>
      </c>
      <c r="C23" s="19"/>
      <c r="D23" s="20">
        <v>-822231</v>
      </c>
      <c r="E23" s="20">
        <v>1960679</v>
      </c>
      <c r="F23" s="20">
        <v>-2782910</v>
      </c>
      <c r="G23" s="21">
        <v>-141.9</v>
      </c>
      <c r="H23" s="20">
        <v>-822231</v>
      </c>
      <c r="I23" s="20">
        <v>1960679</v>
      </c>
      <c r="J23" s="20">
        <v>-2782910</v>
      </c>
      <c r="K23" s="21">
        <v>-141.9</v>
      </c>
      <c r="L23" s="21"/>
      <c r="M23" s="20">
        <v>-35326</v>
      </c>
      <c r="N23" s="20">
        <v>120176</v>
      </c>
      <c r="O23" s="20">
        <v>-155502</v>
      </c>
      <c r="P23" s="21">
        <v>-129.4</v>
      </c>
      <c r="Q23" s="20">
        <v>-35326</v>
      </c>
      <c r="R23" s="20">
        <v>120176</v>
      </c>
      <c r="S23" s="20">
        <v>-155502</v>
      </c>
      <c r="T23" s="21">
        <v>-129.4</v>
      </c>
      <c r="U23" s="12"/>
    </row>
    <row r="24" spans="2:21" x14ac:dyDescent="0.25">
      <c r="B24" s="4"/>
      <c r="D24" s="22"/>
      <c r="E24" s="22"/>
      <c r="F24" s="22"/>
      <c r="G24" s="23"/>
      <c r="H24" s="22"/>
      <c r="I24" s="22"/>
      <c r="J24" s="22"/>
      <c r="K24" s="23"/>
      <c r="L24" s="23"/>
      <c r="M24" s="22"/>
      <c r="N24" s="22"/>
      <c r="O24" s="22"/>
      <c r="P24" s="23"/>
      <c r="Q24" s="22"/>
      <c r="R24" s="22"/>
      <c r="S24" s="22"/>
      <c r="T24" s="23"/>
      <c r="U24" s="12"/>
    </row>
    <row r="25" spans="2:21" x14ac:dyDescent="0.25">
      <c r="B25" s="11" t="s">
        <v>106</v>
      </c>
      <c r="D25" s="12"/>
      <c r="E25" s="12"/>
      <c r="F25" s="12"/>
      <c r="G25" s="12"/>
      <c r="H25" s="12"/>
      <c r="I25" s="12"/>
      <c r="J25" s="12"/>
      <c r="K25" s="12"/>
      <c r="L25" s="12"/>
      <c r="M25" s="12"/>
      <c r="N25" s="12"/>
      <c r="O25" s="12"/>
      <c r="P25" s="12"/>
      <c r="Q25" s="12"/>
      <c r="R25" s="12"/>
      <c r="S25" s="12"/>
      <c r="T25" s="12"/>
      <c r="U25" s="12"/>
    </row>
    <row r="26" spans="2:21" x14ac:dyDescent="0.25">
      <c r="C26" t="s">
        <v>107</v>
      </c>
      <c r="D26" s="12">
        <v>0</v>
      </c>
      <c r="E26" s="12">
        <v>9251</v>
      </c>
      <c r="F26" s="12">
        <v>-9251</v>
      </c>
      <c r="G26" s="14">
        <v>-100</v>
      </c>
      <c r="H26" s="12">
        <v>0</v>
      </c>
      <c r="I26" s="12">
        <v>9251</v>
      </c>
      <c r="J26" s="12">
        <v>-9251</v>
      </c>
      <c r="K26" s="14">
        <v>-100</v>
      </c>
      <c r="L26" s="14"/>
      <c r="M26" s="12">
        <v>0</v>
      </c>
      <c r="N26" s="12">
        <v>541</v>
      </c>
      <c r="O26" s="12">
        <v>-541</v>
      </c>
      <c r="P26" s="14">
        <v>-100</v>
      </c>
      <c r="Q26" s="12">
        <v>0</v>
      </c>
      <c r="R26" s="12">
        <v>541</v>
      </c>
      <c r="S26" s="12">
        <v>-541</v>
      </c>
      <c r="T26" s="14">
        <v>-100</v>
      </c>
      <c r="U26" s="12"/>
    </row>
    <row r="27" spans="2:21" x14ac:dyDescent="0.25">
      <c r="C27" t="s">
        <v>108</v>
      </c>
      <c r="D27" s="12">
        <v>54077</v>
      </c>
      <c r="E27" s="12">
        <v>118727</v>
      </c>
      <c r="F27" s="12">
        <v>-64650</v>
      </c>
      <c r="G27" s="14">
        <v>-54.5</v>
      </c>
      <c r="H27" s="12">
        <v>54077</v>
      </c>
      <c r="I27" s="12">
        <v>118727</v>
      </c>
      <c r="J27" s="12">
        <v>-64650</v>
      </c>
      <c r="K27" s="14">
        <v>-54.5</v>
      </c>
      <c r="L27" s="14"/>
      <c r="M27" s="12">
        <v>2645</v>
      </c>
      <c r="N27" s="12">
        <v>7006</v>
      </c>
      <c r="O27" s="12">
        <v>-4361</v>
      </c>
      <c r="P27" s="14">
        <v>-62.2</v>
      </c>
      <c r="Q27" s="12">
        <v>2645</v>
      </c>
      <c r="R27" s="12">
        <v>7006</v>
      </c>
      <c r="S27" s="12">
        <v>-4361</v>
      </c>
      <c r="T27" s="14">
        <v>-62.2</v>
      </c>
      <c r="U27" s="12"/>
    </row>
    <row r="28" spans="2:21" x14ac:dyDescent="0.25">
      <c r="C28" t="s">
        <v>109</v>
      </c>
      <c r="D28" s="12">
        <v>-109724</v>
      </c>
      <c r="E28" s="12">
        <v>-4173</v>
      </c>
      <c r="F28" s="12">
        <v>-105551</v>
      </c>
      <c r="G28" s="14">
        <v>2529.4</v>
      </c>
      <c r="H28" s="12">
        <v>-109724</v>
      </c>
      <c r="I28" s="12">
        <v>-4173</v>
      </c>
      <c r="J28" s="12">
        <v>-105551</v>
      </c>
      <c r="K28" s="14">
        <v>2529.4</v>
      </c>
      <c r="L28" s="14"/>
      <c r="M28" s="12">
        <v>-5380</v>
      </c>
      <c r="N28" s="12">
        <v>-238</v>
      </c>
      <c r="O28" s="12">
        <v>-5142</v>
      </c>
      <c r="P28" s="14">
        <v>2160.5</v>
      </c>
      <c r="Q28" s="12">
        <v>-5380</v>
      </c>
      <c r="R28" s="12">
        <v>-238</v>
      </c>
      <c r="S28" s="12">
        <v>-5142</v>
      </c>
      <c r="T28" s="14">
        <v>2160.5</v>
      </c>
      <c r="U28" s="12"/>
    </row>
    <row r="29" spans="2:21" x14ac:dyDescent="0.25">
      <c r="C29" t="s">
        <v>110</v>
      </c>
      <c r="D29" s="12">
        <v>-875217</v>
      </c>
      <c r="E29" s="12">
        <v>-654628</v>
      </c>
      <c r="F29" s="12">
        <v>-220589</v>
      </c>
      <c r="G29" s="14">
        <v>33.700000000000003</v>
      </c>
      <c r="H29" s="12">
        <v>-875217</v>
      </c>
      <c r="I29" s="12">
        <v>-654628</v>
      </c>
      <c r="J29" s="12">
        <v>-220589</v>
      </c>
      <c r="K29" s="14">
        <v>33.700000000000003</v>
      </c>
      <c r="L29" s="14"/>
      <c r="M29" s="12">
        <v>-42919</v>
      </c>
      <c r="N29" s="12">
        <v>-38529</v>
      </c>
      <c r="O29" s="12">
        <v>-4390</v>
      </c>
      <c r="P29" s="14">
        <v>11.4</v>
      </c>
      <c r="Q29" s="12">
        <v>-42919</v>
      </c>
      <c r="R29" s="12">
        <v>-38529</v>
      </c>
      <c r="S29" s="12">
        <v>-4390</v>
      </c>
      <c r="T29" s="14">
        <v>11.4</v>
      </c>
      <c r="U29" s="12"/>
    </row>
    <row r="30" spans="2:21" x14ac:dyDescent="0.25">
      <c r="C30" t="s">
        <v>111</v>
      </c>
      <c r="D30" s="12">
        <v>22538</v>
      </c>
      <c r="E30" s="12">
        <v>3262</v>
      </c>
      <c r="F30" s="12">
        <v>19276</v>
      </c>
      <c r="G30" s="14">
        <v>590.9</v>
      </c>
      <c r="H30" s="12">
        <v>22538</v>
      </c>
      <c r="I30" s="12">
        <v>3262</v>
      </c>
      <c r="J30" s="12">
        <v>19276</v>
      </c>
      <c r="K30" s="14">
        <v>590.9</v>
      </c>
      <c r="L30" s="14"/>
      <c r="M30" s="12">
        <v>1108</v>
      </c>
      <c r="N30" s="12">
        <v>191</v>
      </c>
      <c r="O30" s="12">
        <v>917</v>
      </c>
      <c r="P30" s="14">
        <v>480.1</v>
      </c>
      <c r="Q30" s="12">
        <v>1108</v>
      </c>
      <c r="R30" s="12">
        <v>191</v>
      </c>
      <c r="S30" s="12">
        <v>917</v>
      </c>
      <c r="T30" s="14">
        <v>480.1</v>
      </c>
      <c r="U30" s="12"/>
    </row>
    <row r="31" spans="2:21" x14ac:dyDescent="0.25">
      <c r="C31" t="s">
        <v>112</v>
      </c>
      <c r="D31" s="12">
        <v>-4257</v>
      </c>
      <c r="E31" s="12">
        <v>0</v>
      </c>
      <c r="F31" s="12">
        <v>-4257</v>
      </c>
      <c r="G31" s="14">
        <v>0</v>
      </c>
      <c r="H31" s="12">
        <v>-4257</v>
      </c>
      <c r="I31" s="12">
        <v>0</v>
      </c>
      <c r="J31" s="12">
        <v>-4257</v>
      </c>
      <c r="K31" s="14">
        <v>0</v>
      </c>
      <c r="L31" s="14"/>
      <c r="M31" s="12">
        <v>-207</v>
      </c>
      <c r="N31" s="12">
        <v>0</v>
      </c>
      <c r="O31" s="12">
        <v>-207</v>
      </c>
      <c r="P31" s="14">
        <v>0</v>
      </c>
      <c r="Q31" s="12">
        <v>-207</v>
      </c>
      <c r="R31" s="12">
        <v>0</v>
      </c>
      <c r="S31" s="12">
        <v>-207</v>
      </c>
      <c r="T31" s="14">
        <v>0</v>
      </c>
      <c r="U31" s="12"/>
    </row>
    <row r="32" spans="2:21" x14ac:dyDescent="0.25">
      <c r="D32" s="12"/>
      <c r="E32" s="12"/>
      <c r="F32" s="12"/>
      <c r="G32" s="14"/>
      <c r="H32" s="12"/>
      <c r="I32" s="12"/>
      <c r="J32" s="12"/>
      <c r="K32" s="14"/>
      <c r="L32" s="14"/>
      <c r="M32" s="12"/>
      <c r="N32" s="12"/>
      <c r="O32" s="12"/>
      <c r="P32" s="14"/>
      <c r="Q32" s="12"/>
      <c r="R32" s="12"/>
      <c r="S32" s="12"/>
      <c r="T32" s="14"/>
      <c r="U32" s="12"/>
    </row>
    <row r="33" spans="2:21" ht="15.75" thickBot="1" x14ac:dyDescent="0.3">
      <c r="B33" s="18" t="s">
        <v>113</v>
      </c>
      <c r="C33" s="19"/>
      <c r="D33" s="20">
        <v>-912583</v>
      </c>
      <c r="E33" s="20">
        <v>-527561</v>
      </c>
      <c r="F33" s="20">
        <v>-385022</v>
      </c>
      <c r="G33" s="21">
        <v>73</v>
      </c>
      <c r="H33" s="20">
        <v>-912583</v>
      </c>
      <c r="I33" s="20">
        <v>-527561</v>
      </c>
      <c r="J33" s="20">
        <v>-385022</v>
      </c>
      <c r="K33" s="21">
        <v>73</v>
      </c>
      <c r="L33" s="21"/>
      <c r="M33" s="20">
        <v>-44753</v>
      </c>
      <c r="N33" s="20">
        <v>-31029</v>
      </c>
      <c r="O33" s="20">
        <v>-13724</v>
      </c>
      <c r="P33" s="21">
        <v>44.2</v>
      </c>
      <c r="Q33" s="20">
        <v>-44753</v>
      </c>
      <c r="R33" s="20">
        <v>-31029</v>
      </c>
      <c r="S33" s="20">
        <v>-13724</v>
      </c>
      <c r="T33" s="21">
        <v>44.2</v>
      </c>
      <c r="U33" s="12"/>
    </row>
    <row r="34" spans="2:21" x14ac:dyDescent="0.25">
      <c r="D34" s="12"/>
      <c r="E34" s="12"/>
      <c r="F34" s="12"/>
      <c r="G34" s="12"/>
      <c r="H34" s="12"/>
      <c r="I34" s="12"/>
      <c r="J34" s="12"/>
      <c r="K34" s="12"/>
      <c r="L34" s="12"/>
      <c r="M34" s="12"/>
      <c r="N34" s="12"/>
      <c r="O34" s="12"/>
      <c r="P34" s="12"/>
      <c r="Q34" s="12"/>
      <c r="R34" s="12"/>
      <c r="S34" s="12"/>
      <c r="T34" s="12"/>
      <c r="U34" s="12"/>
    </row>
    <row r="35" spans="2:21" ht="26.25" customHeight="1" x14ac:dyDescent="0.25">
      <c r="B35" s="11" t="s">
        <v>114</v>
      </c>
      <c r="C35" s="13"/>
      <c r="D35" s="12"/>
      <c r="E35" s="12"/>
      <c r="F35" s="12"/>
      <c r="G35" s="12"/>
      <c r="H35" s="12"/>
      <c r="I35" s="12"/>
      <c r="J35" s="12"/>
      <c r="K35" s="12"/>
      <c r="L35" s="12"/>
      <c r="M35" s="12"/>
      <c r="N35" s="12"/>
      <c r="O35" s="12"/>
      <c r="P35" s="12"/>
      <c r="Q35" s="12"/>
      <c r="R35" s="12"/>
      <c r="S35" s="12"/>
      <c r="T35" s="12"/>
      <c r="U35" s="12"/>
    </row>
    <row r="36" spans="2:21" x14ac:dyDescent="0.25">
      <c r="C36" t="s">
        <v>115</v>
      </c>
      <c r="D36" s="12">
        <v>445305</v>
      </c>
      <c r="E36" s="12">
        <v>20987699</v>
      </c>
      <c r="F36" s="12">
        <v>-20542394</v>
      </c>
      <c r="G36" s="14">
        <v>-97.9</v>
      </c>
      <c r="H36" s="12">
        <v>445305</v>
      </c>
      <c r="I36" s="12">
        <v>20987699</v>
      </c>
      <c r="J36" s="12">
        <v>-20542394</v>
      </c>
      <c r="K36" s="14">
        <v>-97.9</v>
      </c>
      <c r="L36" s="14"/>
      <c r="M36" s="12">
        <v>21765</v>
      </c>
      <c r="N36" s="12">
        <v>1237427</v>
      </c>
      <c r="O36" s="12">
        <v>-1215662</v>
      </c>
      <c r="P36" s="14">
        <v>-98.2</v>
      </c>
      <c r="Q36" s="12">
        <v>21765</v>
      </c>
      <c r="R36" s="12">
        <v>1237427</v>
      </c>
      <c r="S36" s="12">
        <v>-1215662</v>
      </c>
      <c r="T36" s="14">
        <v>-98.2</v>
      </c>
      <c r="U36" s="12"/>
    </row>
    <row r="37" spans="2:21" x14ac:dyDescent="0.25">
      <c r="C37" t="s">
        <v>116</v>
      </c>
      <c r="D37" s="12">
        <v>-457444</v>
      </c>
      <c r="E37" s="12">
        <v>-11462453</v>
      </c>
      <c r="F37" s="12">
        <v>11005009</v>
      </c>
      <c r="G37" s="14">
        <v>-96</v>
      </c>
      <c r="H37" s="12">
        <v>-457444</v>
      </c>
      <c r="I37" s="12">
        <v>-11462453</v>
      </c>
      <c r="J37" s="12">
        <v>11005009</v>
      </c>
      <c r="K37" s="14">
        <v>-96</v>
      </c>
      <c r="L37" s="14"/>
      <c r="M37" s="12">
        <v>-22591</v>
      </c>
      <c r="N37" s="12">
        <v>-670603</v>
      </c>
      <c r="O37" s="12">
        <v>648012</v>
      </c>
      <c r="P37" s="14">
        <v>-96.6</v>
      </c>
      <c r="Q37" s="12">
        <v>-22591</v>
      </c>
      <c r="R37" s="12">
        <v>-670603</v>
      </c>
      <c r="S37" s="12">
        <v>648012</v>
      </c>
      <c r="T37" s="14">
        <v>-96.6</v>
      </c>
      <c r="U37" s="12"/>
    </row>
    <row r="38" spans="2:21" x14ac:dyDescent="0.25">
      <c r="C38" t="s">
        <v>117</v>
      </c>
      <c r="D38" s="12">
        <v>-208896</v>
      </c>
      <c r="E38" s="12">
        <v>-188432</v>
      </c>
      <c r="F38" s="12">
        <v>-20464</v>
      </c>
      <c r="G38" s="14">
        <v>10.9</v>
      </c>
      <c r="H38" s="12">
        <v>-208896</v>
      </c>
      <c r="I38" s="12">
        <v>-188432</v>
      </c>
      <c r="J38" s="12">
        <v>-20464</v>
      </c>
      <c r="K38" s="14">
        <v>10.9</v>
      </c>
      <c r="L38" s="14"/>
      <c r="M38" s="12">
        <v>-10242</v>
      </c>
      <c r="N38" s="12">
        <v>-11086</v>
      </c>
      <c r="O38" s="12">
        <v>844</v>
      </c>
      <c r="P38" s="14">
        <v>-7.6</v>
      </c>
      <c r="Q38" s="12">
        <v>-10242</v>
      </c>
      <c r="R38" s="12">
        <v>-11086</v>
      </c>
      <c r="S38" s="12">
        <v>844</v>
      </c>
      <c r="T38" s="14">
        <v>-7.6</v>
      </c>
      <c r="U38" s="12"/>
    </row>
    <row r="39" spans="2:21" x14ac:dyDescent="0.25">
      <c r="C39" t="s">
        <v>20</v>
      </c>
      <c r="D39" s="12">
        <v>11479</v>
      </c>
      <c r="E39" s="12">
        <v>-281073</v>
      </c>
      <c r="F39" s="12">
        <v>292552</v>
      </c>
      <c r="G39" s="14">
        <v>-104.1</v>
      </c>
      <c r="H39" s="12">
        <v>11479</v>
      </c>
      <c r="I39" s="12">
        <v>-281073</v>
      </c>
      <c r="J39" s="12">
        <v>292552</v>
      </c>
      <c r="K39" s="14">
        <v>-104.1</v>
      </c>
      <c r="L39" s="14"/>
      <c r="M39" s="12">
        <v>558</v>
      </c>
      <c r="N39" s="12">
        <v>-16629</v>
      </c>
      <c r="O39" s="12">
        <v>17187</v>
      </c>
      <c r="P39" s="14">
        <v>-103.4</v>
      </c>
      <c r="Q39" s="12">
        <v>558</v>
      </c>
      <c r="R39" s="12">
        <v>-16629</v>
      </c>
      <c r="S39" s="12">
        <v>17187</v>
      </c>
      <c r="T39" s="14">
        <v>-103.4</v>
      </c>
      <c r="U39" s="12"/>
    </row>
    <row r="40" spans="2:21" x14ac:dyDescent="0.25">
      <c r="C40" t="s">
        <v>118</v>
      </c>
      <c r="D40" s="12">
        <v>-1128437</v>
      </c>
      <c r="E40" s="12">
        <v>-707656</v>
      </c>
      <c r="F40" s="12">
        <v>-420781</v>
      </c>
      <c r="G40" s="14">
        <v>59.5</v>
      </c>
      <c r="H40" s="12">
        <v>-1128437</v>
      </c>
      <c r="I40" s="12">
        <v>-707656</v>
      </c>
      <c r="J40" s="12">
        <v>-420781</v>
      </c>
      <c r="K40" s="14">
        <v>59.5</v>
      </c>
      <c r="L40" s="14"/>
      <c r="M40" s="12">
        <v>-55544</v>
      </c>
      <c r="N40" s="12">
        <v>-41657</v>
      </c>
      <c r="O40" s="12">
        <v>-13887</v>
      </c>
      <c r="P40" s="14">
        <v>33.299999999999997</v>
      </c>
      <c r="Q40" s="12">
        <v>-55544</v>
      </c>
      <c r="R40" s="12">
        <v>-41657</v>
      </c>
      <c r="S40" s="12">
        <v>-13887</v>
      </c>
      <c r="T40" s="14">
        <v>33.299999999999997</v>
      </c>
      <c r="U40" s="12"/>
    </row>
    <row r="41" spans="2:21" x14ac:dyDescent="0.25">
      <c r="C41" t="s">
        <v>119</v>
      </c>
      <c r="D41" s="12">
        <v>0</v>
      </c>
      <c r="E41" s="12">
        <v>-1276628</v>
      </c>
      <c r="F41" s="12">
        <v>1276628</v>
      </c>
      <c r="G41" s="14">
        <v>-100</v>
      </c>
      <c r="H41" s="12">
        <v>0</v>
      </c>
      <c r="I41" s="12">
        <v>-1276628</v>
      </c>
      <c r="J41" s="12">
        <v>1276628</v>
      </c>
      <c r="K41" s="14">
        <v>-100</v>
      </c>
      <c r="L41" s="14"/>
      <c r="M41" s="12">
        <v>0</v>
      </c>
      <c r="N41" s="12">
        <v>-75903</v>
      </c>
      <c r="O41" s="12">
        <v>75903</v>
      </c>
      <c r="P41" s="14">
        <v>-100</v>
      </c>
      <c r="Q41" s="12">
        <v>0</v>
      </c>
      <c r="R41" s="12">
        <v>-75903</v>
      </c>
      <c r="S41" s="12">
        <v>75903</v>
      </c>
      <c r="T41" s="14">
        <v>-100</v>
      </c>
      <c r="U41" s="12"/>
    </row>
    <row r="42" spans="2:21" x14ac:dyDescent="0.25">
      <c r="C42" t="s">
        <v>120</v>
      </c>
      <c r="D42" s="12">
        <v>-25578</v>
      </c>
      <c r="E42" s="12">
        <v>0</v>
      </c>
      <c r="F42" s="12">
        <v>-25578</v>
      </c>
      <c r="G42" s="14">
        <v>0</v>
      </c>
      <c r="H42" s="12">
        <v>-25578</v>
      </c>
      <c r="I42" s="12">
        <v>0</v>
      </c>
      <c r="J42" s="12">
        <v>-25578</v>
      </c>
      <c r="K42" s="14">
        <v>0</v>
      </c>
      <c r="L42" s="14"/>
      <c r="M42" s="12">
        <v>-1244</v>
      </c>
      <c r="N42" s="12">
        <v>0</v>
      </c>
      <c r="O42" s="12">
        <v>-1244</v>
      </c>
      <c r="P42" s="14">
        <v>0</v>
      </c>
      <c r="Q42" s="12">
        <v>-1244</v>
      </c>
      <c r="R42" s="12">
        <v>0</v>
      </c>
      <c r="S42" s="12">
        <v>0</v>
      </c>
      <c r="T42" s="14">
        <v>0</v>
      </c>
      <c r="U42" s="12"/>
    </row>
    <row r="43" spans="2:21" x14ac:dyDescent="0.25">
      <c r="D43" s="12"/>
      <c r="E43" s="12"/>
      <c r="F43" s="12"/>
      <c r="G43" s="14"/>
      <c r="H43" s="12"/>
      <c r="I43" s="12"/>
      <c r="J43" s="12"/>
      <c r="K43" s="14"/>
      <c r="L43" s="14"/>
      <c r="M43" s="12"/>
      <c r="N43" s="12"/>
      <c r="O43" s="12"/>
      <c r="P43" s="14"/>
      <c r="Q43" s="12"/>
      <c r="R43" s="12"/>
      <c r="S43" s="12"/>
      <c r="T43" s="14"/>
      <c r="U43" s="12"/>
    </row>
    <row r="44" spans="2:21" ht="15.75" thickBot="1" x14ac:dyDescent="0.3">
      <c r="B44" s="18" t="s">
        <v>121</v>
      </c>
      <c r="C44" s="19"/>
      <c r="D44" s="20">
        <v>-1363571</v>
      </c>
      <c r="E44" s="20">
        <v>7071457</v>
      </c>
      <c r="F44" s="20">
        <v>-8435028</v>
      </c>
      <c r="G44" s="21">
        <v>-119.3</v>
      </c>
      <c r="H44" s="20">
        <v>-1363571</v>
      </c>
      <c r="I44" s="20">
        <v>7071457</v>
      </c>
      <c r="J44" s="20">
        <v>-8435028</v>
      </c>
      <c r="K44" s="21">
        <v>-119.3</v>
      </c>
      <c r="L44" s="21"/>
      <c r="M44" s="20">
        <v>-67298</v>
      </c>
      <c r="N44" s="20">
        <v>421549</v>
      </c>
      <c r="O44" s="20">
        <v>-488847</v>
      </c>
      <c r="P44" s="21">
        <v>-116</v>
      </c>
      <c r="Q44" s="20">
        <v>-67298</v>
      </c>
      <c r="R44" s="20">
        <v>421549</v>
      </c>
      <c r="S44" s="20">
        <v>-488847</v>
      </c>
      <c r="T44" s="21">
        <v>-116</v>
      </c>
      <c r="U44" s="12"/>
    </row>
    <row r="45" spans="2:21" ht="15.75" thickBot="1" x14ac:dyDescent="0.3">
      <c r="D45" s="12"/>
      <c r="E45" s="12"/>
      <c r="F45" s="12"/>
      <c r="G45" s="12"/>
      <c r="H45" s="12"/>
      <c r="I45" s="12"/>
      <c r="J45" s="12"/>
      <c r="K45" s="12"/>
      <c r="L45" s="12"/>
      <c r="M45" s="12"/>
      <c r="N45" s="12"/>
      <c r="O45" s="12"/>
      <c r="P45" s="12"/>
      <c r="Q45" s="12"/>
      <c r="R45" s="12"/>
      <c r="S45" s="12"/>
      <c r="T45" s="12"/>
      <c r="U45" s="12"/>
    </row>
    <row r="46" spans="2:21" ht="15.75" thickBot="1" x14ac:dyDescent="0.3">
      <c r="B46" s="15" t="s">
        <v>122</v>
      </c>
      <c r="C46" s="15"/>
      <c r="D46" s="16">
        <v>-3098385</v>
      </c>
      <c r="E46" s="16">
        <v>8504575</v>
      </c>
      <c r="F46" s="16">
        <v>-11602960</v>
      </c>
      <c r="G46" s="17">
        <v>-136.4</v>
      </c>
      <c r="H46" s="16">
        <v>-3098385</v>
      </c>
      <c r="I46" s="16">
        <v>8504575</v>
      </c>
      <c r="J46" s="16">
        <v>-11602960</v>
      </c>
      <c r="K46" s="17">
        <v>-136.4</v>
      </c>
      <c r="L46" s="17"/>
      <c r="M46" s="16">
        <v>-147377</v>
      </c>
      <c r="N46" s="16">
        <v>510696</v>
      </c>
      <c r="O46" s="16">
        <v>-658073</v>
      </c>
      <c r="P46" s="17">
        <v>-128.9</v>
      </c>
      <c r="Q46" s="16">
        <v>-147377</v>
      </c>
      <c r="R46" s="16">
        <v>510696</v>
      </c>
      <c r="S46" s="16">
        <v>-658073</v>
      </c>
      <c r="T46" s="17">
        <v>-128.9</v>
      </c>
      <c r="U46" s="12"/>
    </row>
    <row r="47" spans="2:21" x14ac:dyDescent="0.25">
      <c r="C47" t="s">
        <v>123</v>
      </c>
      <c r="D47" s="12">
        <v>105831</v>
      </c>
      <c r="E47" s="12">
        <v>-159467</v>
      </c>
      <c r="F47" s="12">
        <v>265298</v>
      </c>
      <c r="G47" s="14">
        <v>-166.4</v>
      </c>
      <c r="H47" s="12">
        <v>105831</v>
      </c>
      <c r="I47" s="12">
        <v>-159467</v>
      </c>
      <c r="J47" s="12">
        <v>265298</v>
      </c>
      <c r="K47" s="14">
        <v>-166.4</v>
      </c>
      <c r="L47" s="14"/>
      <c r="M47" s="12">
        <v>-1269</v>
      </c>
      <c r="N47" s="12">
        <v>-2251</v>
      </c>
      <c r="O47" s="12">
        <v>982</v>
      </c>
      <c r="P47" s="14">
        <v>-43.6</v>
      </c>
      <c r="Q47" s="12">
        <v>-1269</v>
      </c>
      <c r="R47" s="12">
        <v>-2251</v>
      </c>
      <c r="S47" s="12">
        <v>982</v>
      </c>
      <c r="T47" s="14">
        <v>-43.6</v>
      </c>
      <c r="U47" s="12"/>
    </row>
    <row r="48" spans="2:21" ht="15.75" thickBot="1" x14ac:dyDescent="0.3">
      <c r="C48" t="s">
        <v>124</v>
      </c>
      <c r="D48" s="12">
        <v>11241164</v>
      </c>
      <c r="E48" s="12">
        <v>10562615</v>
      </c>
      <c r="F48" s="12">
        <v>678549</v>
      </c>
      <c r="G48" s="14">
        <v>6.4</v>
      </c>
      <c r="H48" s="12">
        <v>11241164</v>
      </c>
      <c r="I48" s="12">
        <v>10562615</v>
      </c>
      <c r="J48" s="12">
        <v>678549</v>
      </c>
      <c r="K48" s="14">
        <v>6.4</v>
      </c>
      <c r="L48" s="14"/>
      <c r="M48" s="12">
        <v>554618</v>
      </c>
      <c r="N48" s="12">
        <v>625247</v>
      </c>
      <c r="O48" s="12">
        <v>-70629</v>
      </c>
      <c r="P48" s="14">
        <v>-11.3</v>
      </c>
      <c r="Q48" s="12">
        <v>554618</v>
      </c>
      <c r="R48" s="12">
        <v>625247</v>
      </c>
      <c r="S48" s="12">
        <v>-70629</v>
      </c>
      <c r="T48" s="14">
        <v>-11.3</v>
      </c>
      <c r="U48" s="12"/>
    </row>
    <row r="49" spans="2:21" ht="15.75" thickBot="1" x14ac:dyDescent="0.3">
      <c r="B49" s="47" t="s">
        <v>125</v>
      </c>
      <c r="C49" s="47"/>
      <c r="D49" s="48">
        <v>8248610</v>
      </c>
      <c r="E49" s="48">
        <v>18907723</v>
      </c>
      <c r="F49" s="48">
        <v>-10659113</v>
      </c>
      <c r="G49" s="49">
        <v>-56.4</v>
      </c>
      <c r="H49" s="48">
        <v>8248610</v>
      </c>
      <c r="I49" s="48">
        <v>18907723</v>
      </c>
      <c r="J49" s="48">
        <v>-10659113</v>
      </c>
      <c r="K49" s="49">
        <v>-56.4</v>
      </c>
      <c r="L49" s="49"/>
      <c r="M49" s="48">
        <v>405972</v>
      </c>
      <c r="N49" s="48">
        <v>1133692</v>
      </c>
      <c r="O49" s="48">
        <v>-727720</v>
      </c>
      <c r="P49" s="49">
        <v>-64.2</v>
      </c>
      <c r="Q49" s="48">
        <v>405972</v>
      </c>
      <c r="R49" s="48">
        <v>1133692</v>
      </c>
      <c r="S49" s="48">
        <v>-727720</v>
      </c>
      <c r="T49" s="49">
        <v>-64.2</v>
      </c>
      <c r="U49" s="12"/>
    </row>
    <row r="50" spans="2:21" x14ac:dyDescent="0.25">
      <c r="B50" s="28"/>
      <c r="C50" s="29"/>
    </row>
    <row r="51" spans="2:21" ht="26.25" customHeight="1" x14ac:dyDescent="0.25">
      <c r="B51" s="41" t="s">
        <v>90</v>
      </c>
      <c r="C51" s="41"/>
      <c r="D51" s="41"/>
      <c r="E51" s="41"/>
      <c r="F51" s="41"/>
      <c r="G51" s="41"/>
      <c r="H51" s="41"/>
      <c r="I51" s="41"/>
      <c r="J51" s="41"/>
      <c r="K51" s="41"/>
      <c r="L51" s="41"/>
      <c r="M51" s="41"/>
      <c r="N51" s="41"/>
    </row>
    <row r="52" spans="2:21" ht="5.0999999999999996" customHeight="1" x14ac:dyDescent="0.25"/>
    <row r="53" spans="2:21" x14ac:dyDescent="0.25">
      <c r="B53" s="28"/>
      <c r="C53" s="29"/>
    </row>
    <row r="54" spans="2:21" x14ac:dyDescent="0.25">
      <c r="H54" s="12"/>
      <c r="I54" s="12"/>
      <c r="N54" s="12"/>
    </row>
    <row r="55" spans="2:21" x14ac:dyDescent="0.25">
      <c r="H55" s="12"/>
      <c r="I55" s="12"/>
    </row>
    <row r="56" spans="2:21" x14ac:dyDescent="0.25">
      <c r="H56" s="12"/>
      <c r="I56" s="12"/>
      <c r="J56" s="12"/>
    </row>
    <row r="57" spans="2:21" x14ac:dyDescent="0.25">
      <c r="H57" s="12"/>
      <c r="I57" s="12"/>
      <c r="J57" s="12"/>
    </row>
    <row r="58" spans="2:21" x14ac:dyDescent="0.25">
      <c r="H58" s="12"/>
      <c r="I58" s="12"/>
      <c r="J58" s="12"/>
    </row>
    <row r="59" spans="2:21" x14ac:dyDescent="0.25">
      <c r="H59" s="12"/>
      <c r="I59" s="12"/>
      <c r="J59" s="12"/>
    </row>
    <row r="60" spans="2:21" x14ac:dyDescent="0.25">
      <c r="H60" s="12"/>
      <c r="I60" s="12"/>
      <c r="J60" s="12"/>
    </row>
    <row r="61" spans="2:21" x14ac:dyDescent="0.25">
      <c r="I61" s="12"/>
      <c r="J61" s="12"/>
    </row>
    <row r="62" spans="2:21" x14ac:dyDescent="0.25">
      <c r="I62" s="12"/>
      <c r="J62" s="12"/>
    </row>
    <row r="63" spans="2:21" x14ac:dyDescent="0.25">
      <c r="I63" s="12"/>
      <c r="J63" s="12"/>
    </row>
  </sheetData>
  <mergeCells count="9">
    <mergeCell ref="Q7:R7"/>
    <mergeCell ref="S7:T7"/>
    <mergeCell ref="B51:N51"/>
    <mergeCell ref="D7:E7"/>
    <mergeCell ref="F7:G7"/>
    <mergeCell ref="H7:I7"/>
    <mergeCell ref="J7:K7"/>
    <mergeCell ref="M7:N7"/>
    <mergeCell ref="O7:P7"/>
  </mergeCells>
  <pageMargins left="0.7" right="0.7" top="0.75" bottom="0.75" header="0.3" footer="0.3"/>
  <pageSetup scale="73" orientation="portrait" r:id="rId1"/>
  <headerFooter differentOddEven="1">
    <oddFooter>&amp;L_x000D_&amp;1#&amp;"Calibri"&amp;10&amp;K000000 Confidential Information</oddFooter>
    <evenFooter>&amp;L_x000D_&amp;1#&amp;"Calibri"&amp;10&amp;K000000 Confidential Information</even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BG Trim ESP</vt:lpstr>
      <vt:lpstr>ER Trim ESP</vt:lpstr>
      <vt:lpstr>FE Trim ESP</vt:lpstr>
      <vt:lpstr>'BG Trim ESP'!Print_Area</vt:lpstr>
      <vt:lpstr>'ER Trim ESP'!Print_Area</vt:lpstr>
      <vt:lpstr>'FE Trim ESP'!Print_Area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Irigoyen Varela, Mariana</dc:creator>
  <cp:lastModifiedBy>Irigoyen Varela, Mariana</cp:lastModifiedBy>
  <dcterms:created xsi:type="dcterms:W3CDTF">2025-04-23T18:26:01Z</dcterms:created>
  <dcterms:modified xsi:type="dcterms:W3CDTF">2025-04-23T18:49:28Z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84b2f14-6933-486a-9c0f-cb9e3f58d70e_Enabled">
    <vt:lpwstr>true</vt:lpwstr>
  </property>
  <property fmtid="{D5CDD505-2E9C-101B-9397-08002B2CF9AE}" pid="3" name="MSIP_Label_784b2f14-6933-486a-9c0f-cb9e3f58d70e_SetDate">
    <vt:lpwstr>2025-04-23T18:40:46Z</vt:lpwstr>
  </property>
  <property fmtid="{D5CDD505-2E9C-101B-9397-08002B2CF9AE}" pid="4" name="MSIP_Label_784b2f14-6933-486a-9c0f-cb9e3f58d70e_Method">
    <vt:lpwstr>Standard</vt:lpwstr>
  </property>
  <property fmtid="{D5CDD505-2E9C-101B-9397-08002B2CF9AE}" pid="5" name="MSIP_Label_784b2f14-6933-486a-9c0f-cb9e3f58d70e_Name">
    <vt:lpwstr>02Internal.</vt:lpwstr>
  </property>
  <property fmtid="{D5CDD505-2E9C-101B-9397-08002B2CF9AE}" pid="6" name="MSIP_Label_784b2f14-6933-486a-9c0f-cb9e3f58d70e_SiteId">
    <vt:lpwstr>3205c38a-2aa0-4681-8dc0-61687b1d331b</vt:lpwstr>
  </property>
  <property fmtid="{D5CDD505-2E9C-101B-9397-08002B2CF9AE}" pid="7" name="MSIP_Label_784b2f14-6933-486a-9c0f-cb9e3f58d70e_ActionId">
    <vt:lpwstr>320fc233-e0ec-4342-a0e1-163c812ea0bf</vt:lpwstr>
  </property>
  <property fmtid="{D5CDD505-2E9C-101B-9397-08002B2CF9AE}" pid="8" name="MSIP_Label_784b2f14-6933-486a-9c0f-cb9e3f58d70e_ContentBits">
    <vt:lpwstr>0</vt:lpwstr>
  </property>
  <property fmtid="{D5CDD505-2E9C-101B-9397-08002B2CF9AE}" pid="9" name="MSIP_Label_784b2f14-6933-486a-9c0f-cb9e3f58d70e_Tag">
    <vt:lpwstr>10, 3, 0, 1</vt:lpwstr>
  </property>
</Properties>
</file>